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Questa_cartella_di_lavoro" defaultThemeVersion="166925"/>
  <mc:AlternateContent xmlns:mc="http://schemas.openxmlformats.org/markup-compatibility/2006">
    <mc:Choice Requires="x15">
      <x15ac:absPath xmlns:x15ac="http://schemas.microsoft.com/office/spreadsheetml/2010/11/ac" url="https://invitalia.sharepoint.com/teams/PNRR-MICDirezioneCreativitcontemporanea-Attuazione/Documenti condivisi/Attuazione/Modulistica attuazione/Pubblicati/Rendicontazione/Erogazioni e Linee Guida/"/>
    </mc:Choice>
  </mc:AlternateContent>
  <xr:revisionPtr revIDLastSave="12" documentId="13_ncr:1_{5CDCEDF0-2407-4822-BEB0-C7908909A249}" xr6:coauthVersionLast="47" xr6:coauthVersionMax="47" xr10:uidLastSave="{6883C31D-D00A-44F8-81B9-BE0E71ADA202}"/>
  <workbookProtection workbookAlgorithmName="SHA-512" workbookHashValue="HjZTLW1+NIOo+bdzzMqbCrsLRk8rzaAnP/lllE8894MxhnC0lD+lJyJY8Bacg9VLldORalfOA7Z/6lViNGXUrQ==" workbookSaltValue="ur3VOQtTxnrbCDVALB5kpg==" workbookSpinCount="100000" lockStructure="1"/>
  <bookViews>
    <workbookView xWindow="-110" yWindow="-110" windowWidth="19420" windowHeight="10420" firstSheet="6" activeTab="9" xr2:uid="{00000000-000D-0000-FFFF-FFFF00000000}"/>
  </bookViews>
  <sheets>
    <sheet name="Istruzioni per la compilazione" sheetId="29" r:id="rId1"/>
    <sheet name="Anagrafica" sheetId="9" r:id="rId2"/>
    <sheet name="Riepilogo" sheetId="1" r:id="rId3"/>
    <sheet name="Personale dipendente-Elenco" sheetId="19" r:id="rId4"/>
    <sheet name="Personale dipendente-Costi" sheetId="6" r:id="rId5"/>
    <sheet name="Personale esterno-Elenco" sheetId="22" r:id="rId6"/>
    <sheet name="Personale esterno-Costi" sheetId="23" r:id="rId7"/>
    <sheet name="Fornitori-Elenco" sheetId="13" r:id="rId8"/>
    <sheet name="Fornitori-Costi" sheetId="21" r:id="rId9"/>
    <sheet name="Cespiti - Elenco" sheetId="26" r:id="rId10"/>
    <sheet name="Cespiti - Costi" sheetId="27" r:id="rId11"/>
    <sheet name="Costi" sheetId="25" state="hidden" r:id="rId12"/>
    <sheet name="Dati" sheetId="30" state="hidden" r:id="rId13"/>
    <sheet name="Elenchi" sheetId="20" state="hidden" r:id="rId14"/>
  </sheets>
  <externalReferences>
    <externalReference r:id="rId15"/>
  </externalReferences>
  <definedNames>
    <definedName name="_xlnm._FilterDatabase" localSheetId="1" hidden="1">Anagrafica!$D$8:$D$8</definedName>
    <definedName name="Capofila">Anagrafica!$C$16</definedName>
    <definedName name="CodiceProgetto">Anagrafica!$B$8</definedName>
    <definedName name="Comp1">Anagrafica!$C$17</definedName>
    <definedName name="Comp2">Anagrafica!$C$18</definedName>
    <definedName name="Comp3">Anagrafica!$C$19</definedName>
    <definedName name="Comp4">Anagrafica!$C$20</definedName>
    <definedName name="Componenti">Anagrafica!$C$16:$C$20</definedName>
    <definedName name="IVACapofila">Anagrafica!$D$16</definedName>
    <definedName name="IVAComp1">Anagrafica!$D$17</definedName>
    <definedName name="IVAComp2">Anagrafica!$D$18</definedName>
    <definedName name="IVAComp3">Anagrafica!$D$19</definedName>
    <definedName name="IVAComp4">Anagrafica!$D$20</definedName>
    <definedName name="MeseAnno">Elenchi!$A$2:$A$37</definedName>
    <definedName name="NumProg">[1]Home!$E$5</definedName>
    <definedName name="QDatiPerRendiconto">Dati!$A$1:$I$112</definedName>
    <definedName name="StrumentiPagamento">Elenchi!$J$2:$J$21</definedName>
    <definedName name="TitoliDiSpesa">Elenchi!$L$2:$L$20</definedName>
    <definedName name="VociAmmortamenti">Elenchi!$F$2:$F$4</definedName>
    <definedName name="VociDipendenti">Elenchi!$C$2:$C$6</definedName>
    <definedName name="VociImpegno">Elenchi!$H$2:$H$5</definedName>
    <definedName name="VociPersFisiche">Elenchi!$D$2:$D$8</definedName>
    <definedName name="VociPersGiuridiche">Elenchi!$E$2:$E$10</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3" l="1"/>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H6" i="27"/>
  <c r="E303" i="25" s="1"/>
  <c r="I6" i="27"/>
  <c r="J6" i="27"/>
  <c r="K6" i="27"/>
  <c r="L6" i="27"/>
  <c r="H7" i="27"/>
  <c r="E304" i="25" s="1"/>
  <c r="I7" i="27"/>
  <c r="J7" i="27"/>
  <c r="K7" i="27"/>
  <c r="L7" i="27"/>
  <c r="H8" i="27"/>
  <c r="I8" i="27"/>
  <c r="J8" i="27"/>
  <c r="K8" i="27"/>
  <c r="L8" i="27"/>
  <c r="H9" i="27"/>
  <c r="E306" i="25" s="1"/>
  <c r="I9" i="27"/>
  <c r="J9" i="27"/>
  <c r="K9" i="27"/>
  <c r="L9" i="27"/>
  <c r="H10" i="27"/>
  <c r="E307" i="25" s="1"/>
  <c r="I10" i="27"/>
  <c r="J10" i="27"/>
  <c r="K10" i="27"/>
  <c r="L10" i="27"/>
  <c r="H11" i="27"/>
  <c r="E308" i="25" s="1"/>
  <c r="I11" i="27"/>
  <c r="J11" i="27"/>
  <c r="K11" i="27"/>
  <c r="L11" i="27"/>
  <c r="H12" i="27"/>
  <c r="E309" i="25" s="1"/>
  <c r="I12" i="27"/>
  <c r="J12" i="27"/>
  <c r="K12" i="27"/>
  <c r="L12" i="27"/>
  <c r="H13" i="27"/>
  <c r="E310" i="25" s="1"/>
  <c r="I13" i="27"/>
  <c r="J13" i="27"/>
  <c r="K13" i="27"/>
  <c r="L13" i="27"/>
  <c r="H14" i="27"/>
  <c r="I14" i="27"/>
  <c r="J14" i="27"/>
  <c r="K14" i="27"/>
  <c r="L14" i="27"/>
  <c r="H15" i="27"/>
  <c r="E312" i="25" s="1"/>
  <c r="I15" i="27"/>
  <c r="J15" i="27"/>
  <c r="K15" i="27"/>
  <c r="L15" i="27"/>
  <c r="H16" i="27"/>
  <c r="E313" i="25" s="1"/>
  <c r="I16" i="27"/>
  <c r="J16" i="27"/>
  <c r="K16" i="27"/>
  <c r="L16" i="27"/>
  <c r="H17" i="27"/>
  <c r="E314" i="25" s="1"/>
  <c r="I17" i="27"/>
  <c r="J17" i="27"/>
  <c r="K17" i="27"/>
  <c r="L17" i="27"/>
  <c r="H18" i="27"/>
  <c r="E315" i="25" s="1"/>
  <c r="I18" i="27"/>
  <c r="J18" i="27"/>
  <c r="K18" i="27"/>
  <c r="L18" i="27"/>
  <c r="H19" i="27"/>
  <c r="E316" i="25" s="1"/>
  <c r="I19" i="27"/>
  <c r="J19" i="27"/>
  <c r="K19" i="27"/>
  <c r="L19" i="27"/>
  <c r="H20" i="27"/>
  <c r="E317" i="25" s="1"/>
  <c r="I20" i="27"/>
  <c r="J20" i="27"/>
  <c r="K20" i="27"/>
  <c r="L20" i="27"/>
  <c r="H21" i="27"/>
  <c r="E318" i="25" s="1"/>
  <c r="I21" i="27"/>
  <c r="J21" i="27"/>
  <c r="K21" i="27"/>
  <c r="L21" i="27"/>
  <c r="H22" i="27"/>
  <c r="E319" i="25" s="1"/>
  <c r="I22" i="27"/>
  <c r="J22" i="27"/>
  <c r="K22" i="27"/>
  <c r="L22" i="27"/>
  <c r="H23" i="27"/>
  <c r="E320" i="25" s="1"/>
  <c r="I23" i="27"/>
  <c r="J23" i="27"/>
  <c r="K23" i="27"/>
  <c r="L23" i="27"/>
  <c r="H24" i="27"/>
  <c r="E321" i="25" s="1"/>
  <c r="I24" i="27"/>
  <c r="J24" i="27"/>
  <c r="K24" i="27"/>
  <c r="L24" i="27"/>
  <c r="H25" i="27"/>
  <c r="E322" i="25" s="1"/>
  <c r="I25" i="27"/>
  <c r="J25" i="27"/>
  <c r="K25" i="27"/>
  <c r="L25" i="27"/>
  <c r="H26" i="27"/>
  <c r="E323" i="25" s="1"/>
  <c r="I26" i="27"/>
  <c r="J26" i="27"/>
  <c r="K26" i="27"/>
  <c r="L26" i="27"/>
  <c r="H27" i="27"/>
  <c r="E324" i="25" s="1"/>
  <c r="I27" i="27"/>
  <c r="J27" i="27"/>
  <c r="K27" i="27"/>
  <c r="L27" i="27"/>
  <c r="H28" i="27"/>
  <c r="E325" i="25" s="1"/>
  <c r="I28" i="27"/>
  <c r="J28" i="27"/>
  <c r="K28" i="27"/>
  <c r="L28" i="27"/>
  <c r="H29" i="27"/>
  <c r="E326" i="25" s="1"/>
  <c r="I29" i="27"/>
  <c r="J29" i="27"/>
  <c r="K29" i="27"/>
  <c r="L29" i="27"/>
  <c r="H30" i="27"/>
  <c r="E327" i="25" s="1"/>
  <c r="I30" i="27"/>
  <c r="J30" i="27"/>
  <c r="K30" i="27"/>
  <c r="L30" i="27"/>
  <c r="H31" i="27"/>
  <c r="E328" i="25" s="1"/>
  <c r="I31" i="27"/>
  <c r="J31" i="27"/>
  <c r="K31" i="27"/>
  <c r="L31" i="27"/>
  <c r="H32" i="27"/>
  <c r="E329" i="25" s="1"/>
  <c r="I32" i="27"/>
  <c r="J32" i="27"/>
  <c r="K32" i="27"/>
  <c r="L32" i="27"/>
  <c r="H33" i="27"/>
  <c r="E330" i="25" s="1"/>
  <c r="I33" i="27"/>
  <c r="J33" i="27"/>
  <c r="K33" i="27"/>
  <c r="L33" i="27"/>
  <c r="H34" i="27"/>
  <c r="E331" i="25" s="1"/>
  <c r="I34" i="27"/>
  <c r="J34" i="27"/>
  <c r="K34" i="27"/>
  <c r="L34" i="27"/>
  <c r="H35" i="27"/>
  <c r="E332" i="25" s="1"/>
  <c r="I35" i="27"/>
  <c r="J35" i="27"/>
  <c r="K35" i="27"/>
  <c r="L35" i="27"/>
  <c r="H36" i="27"/>
  <c r="E333" i="25" s="1"/>
  <c r="I36" i="27"/>
  <c r="J36" i="27"/>
  <c r="K36" i="27"/>
  <c r="L36" i="27"/>
  <c r="H37" i="27"/>
  <c r="E334" i="25" s="1"/>
  <c r="I37" i="27"/>
  <c r="J37" i="27"/>
  <c r="K37" i="27"/>
  <c r="L37" i="27"/>
  <c r="H38" i="27"/>
  <c r="E335" i="25" s="1"/>
  <c r="I38" i="27"/>
  <c r="J38" i="27"/>
  <c r="K38" i="27"/>
  <c r="L38" i="27"/>
  <c r="H39" i="27"/>
  <c r="E336" i="25" s="1"/>
  <c r="I39" i="27"/>
  <c r="J39" i="27"/>
  <c r="K39" i="27"/>
  <c r="L39" i="27"/>
  <c r="H40" i="27"/>
  <c r="E337" i="25" s="1"/>
  <c r="I40" i="27"/>
  <c r="J40" i="27"/>
  <c r="K40" i="27"/>
  <c r="L40" i="27"/>
  <c r="H41" i="27"/>
  <c r="I41" i="27"/>
  <c r="J41" i="27"/>
  <c r="K41" i="27"/>
  <c r="L41" i="27"/>
  <c r="H42" i="27"/>
  <c r="E339" i="25" s="1"/>
  <c r="I42" i="27"/>
  <c r="J42" i="27"/>
  <c r="K42" i="27"/>
  <c r="L42" i="27"/>
  <c r="H43" i="27"/>
  <c r="E340" i="25" s="1"/>
  <c r="I43" i="27"/>
  <c r="J43" i="27"/>
  <c r="K43" i="27"/>
  <c r="L43" i="27"/>
  <c r="H44" i="27"/>
  <c r="E341" i="25" s="1"/>
  <c r="I44" i="27"/>
  <c r="J44" i="27"/>
  <c r="K44" i="27"/>
  <c r="L44" i="27"/>
  <c r="H45" i="27"/>
  <c r="E342" i="25" s="1"/>
  <c r="I45" i="27"/>
  <c r="J45" i="27"/>
  <c r="K45" i="27"/>
  <c r="L45" i="27"/>
  <c r="H46" i="27"/>
  <c r="E343" i="25" s="1"/>
  <c r="I46" i="27"/>
  <c r="J46" i="27"/>
  <c r="K46" i="27"/>
  <c r="L46" i="27"/>
  <c r="H47" i="27"/>
  <c r="E344" i="25" s="1"/>
  <c r="I47" i="27"/>
  <c r="J47" i="27"/>
  <c r="K47" i="27"/>
  <c r="L47" i="27"/>
  <c r="H48" i="27"/>
  <c r="E345" i="25" s="1"/>
  <c r="I48" i="27"/>
  <c r="J48" i="27"/>
  <c r="K48" i="27"/>
  <c r="L48" i="27"/>
  <c r="H49" i="27"/>
  <c r="E346" i="25" s="1"/>
  <c r="I49" i="27"/>
  <c r="J49" i="27"/>
  <c r="K49" i="27"/>
  <c r="L49" i="27"/>
  <c r="H50" i="27"/>
  <c r="E347" i="25" s="1"/>
  <c r="I50" i="27"/>
  <c r="J50" i="27"/>
  <c r="K50" i="27"/>
  <c r="L50" i="27"/>
  <c r="H51" i="27"/>
  <c r="E348" i="25" s="1"/>
  <c r="I51" i="27"/>
  <c r="J51" i="27"/>
  <c r="K51" i="27"/>
  <c r="L51" i="27"/>
  <c r="H52" i="27"/>
  <c r="E349" i="25" s="1"/>
  <c r="I52" i="27"/>
  <c r="J52" i="27"/>
  <c r="K52" i="27"/>
  <c r="L52" i="27"/>
  <c r="H53" i="27"/>
  <c r="E350" i="25" s="1"/>
  <c r="I53" i="27"/>
  <c r="J53" i="27"/>
  <c r="K53" i="27"/>
  <c r="L53" i="27"/>
  <c r="H54" i="27"/>
  <c r="E351" i="25" s="1"/>
  <c r="I54" i="27"/>
  <c r="J54" i="27"/>
  <c r="K54" i="27"/>
  <c r="L54" i="27"/>
  <c r="H55" i="27"/>
  <c r="E352" i="25" s="1"/>
  <c r="I55" i="27"/>
  <c r="J55" i="27"/>
  <c r="K55" i="27"/>
  <c r="L55" i="27"/>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I6" i="6"/>
  <c r="E3" i="25" s="1"/>
  <c r="I7" i="6"/>
  <c r="E4" i="25" s="1"/>
  <c r="I8" i="6"/>
  <c r="E5" i="25" s="1"/>
  <c r="I9" i="6"/>
  <c r="I10" i="6"/>
  <c r="I11" i="6"/>
  <c r="E8" i="25" s="1"/>
  <c r="I12" i="6"/>
  <c r="E9" i="25" s="1"/>
  <c r="I13" i="6"/>
  <c r="E10" i="25" s="1"/>
  <c r="I14" i="6"/>
  <c r="E11" i="25" s="1"/>
  <c r="I15" i="6"/>
  <c r="E12" i="25" s="1"/>
  <c r="I16" i="6"/>
  <c r="E13" i="25" s="1"/>
  <c r="I17" i="6"/>
  <c r="I18" i="6"/>
  <c r="E15" i="25" s="1"/>
  <c r="I19" i="6"/>
  <c r="I20" i="6"/>
  <c r="E17" i="25" s="1"/>
  <c r="I21" i="6"/>
  <c r="E18" i="25" s="1"/>
  <c r="I22" i="6"/>
  <c r="E19" i="25" s="1"/>
  <c r="I23" i="6"/>
  <c r="E20" i="25" s="1"/>
  <c r="I24" i="6"/>
  <c r="E21" i="25" s="1"/>
  <c r="I25" i="6"/>
  <c r="I26" i="6"/>
  <c r="I27" i="6"/>
  <c r="E24" i="25" s="1"/>
  <c r="I28" i="6"/>
  <c r="E25" i="25" s="1"/>
  <c r="I29" i="6"/>
  <c r="E26" i="25" s="1"/>
  <c r="I30" i="6"/>
  <c r="E27" i="25" s="1"/>
  <c r="I31" i="6"/>
  <c r="E28" i="25" s="1"/>
  <c r="I32" i="6"/>
  <c r="E29" i="25" s="1"/>
  <c r="I33" i="6"/>
  <c r="I34" i="6"/>
  <c r="E31" i="25" s="1"/>
  <c r="I35" i="6"/>
  <c r="E32" i="25" s="1"/>
  <c r="I36" i="6"/>
  <c r="E33" i="25" s="1"/>
  <c r="I37" i="6"/>
  <c r="E34" i="25" s="1"/>
  <c r="I38" i="6"/>
  <c r="E35" i="25" s="1"/>
  <c r="I39" i="6"/>
  <c r="E36" i="25" s="1"/>
  <c r="I40" i="6"/>
  <c r="E37" i="25" s="1"/>
  <c r="I41" i="6"/>
  <c r="I42" i="6"/>
  <c r="I43" i="6"/>
  <c r="I44" i="6"/>
  <c r="E41" i="25" s="1"/>
  <c r="I45" i="6"/>
  <c r="E42" i="25" s="1"/>
  <c r="I46" i="6"/>
  <c r="E43" i="25" s="1"/>
  <c r="I47" i="6"/>
  <c r="E44" i="25" s="1"/>
  <c r="I48" i="6"/>
  <c r="E45" i="25" s="1"/>
  <c r="I49" i="6"/>
  <c r="I50" i="6"/>
  <c r="E47" i="25" s="1"/>
  <c r="I51" i="6"/>
  <c r="I52" i="6"/>
  <c r="E49" i="25" s="1"/>
  <c r="I53" i="6"/>
  <c r="E50" i="25" s="1"/>
  <c r="I54" i="6"/>
  <c r="E51" i="25" s="1"/>
  <c r="I55" i="6"/>
  <c r="E52" i="25" s="1"/>
  <c r="I56" i="6"/>
  <c r="E53" i="25" s="1"/>
  <c r="I57" i="6"/>
  <c r="I58" i="6"/>
  <c r="I59" i="6"/>
  <c r="E56" i="25" s="1"/>
  <c r="I60" i="6"/>
  <c r="E57" i="25" s="1"/>
  <c r="I61" i="6"/>
  <c r="E58" i="25" s="1"/>
  <c r="I62" i="6"/>
  <c r="E59" i="25" s="1"/>
  <c r="I63" i="6"/>
  <c r="E60" i="25" s="1"/>
  <c r="I64" i="6"/>
  <c r="E61" i="25" s="1"/>
  <c r="I65" i="6"/>
  <c r="I66" i="6"/>
  <c r="E63" i="25" s="1"/>
  <c r="I67" i="6"/>
  <c r="E64" i="25" s="1"/>
  <c r="I68" i="6"/>
  <c r="E65" i="25" s="1"/>
  <c r="I69" i="6"/>
  <c r="E66" i="25" s="1"/>
  <c r="I70" i="6"/>
  <c r="E67" i="25" s="1"/>
  <c r="I71" i="6"/>
  <c r="E68" i="25" s="1"/>
  <c r="I72" i="6"/>
  <c r="E69" i="25" s="1"/>
  <c r="I73" i="6"/>
  <c r="I74" i="6"/>
  <c r="I75" i="6"/>
  <c r="I76" i="6"/>
  <c r="E73" i="25" s="1"/>
  <c r="I77" i="6"/>
  <c r="E74" i="25" s="1"/>
  <c r="I78" i="6"/>
  <c r="E75" i="25" s="1"/>
  <c r="I79" i="6"/>
  <c r="E76" i="25" s="1"/>
  <c r="I80" i="6"/>
  <c r="E77" i="25" s="1"/>
  <c r="I81" i="6"/>
  <c r="I82" i="6"/>
  <c r="E79" i="25" s="1"/>
  <c r="I83" i="6"/>
  <c r="E80" i="25" s="1"/>
  <c r="I84" i="6"/>
  <c r="E81" i="25" s="1"/>
  <c r="I85" i="6"/>
  <c r="E82" i="25" s="1"/>
  <c r="I86" i="6"/>
  <c r="E83" i="25" s="1"/>
  <c r="I87" i="6"/>
  <c r="E84" i="25" s="1"/>
  <c r="I88" i="6"/>
  <c r="E85" i="25" s="1"/>
  <c r="I89" i="6"/>
  <c r="I90" i="6"/>
  <c r="I91" i="6"/>
  <c r="I92" i="6"/>
  <c r="E89" i="25" s="1"/>
  <c r="I93" i="6"/>
  <c r="E90" i="25" s="1"/>
  <c r="I94" i="6"/>
  <c r="E91" i="25" s="1"/>
  <c r="I95" i="6"/>
  <c r="E92" i="25" s="1"/>
  <c r="I96" i="6"/>
  <c r="E93" i="25" s="1"/>
  <c r="I97" i="6"/>
  <c r="I98" i="6"/>
  <c r="E95" i="25" s="1"/>
  <c r="I99" i="6"/>
  <c r="E96" i="25" s="1"/>
  <c r="I100" i="6"/>
  <c r="E97" i="25" s="1"/>
  <c r="I101" i="6"/>
  <c r="E98" i="25" s="1"/>
  <c r="I102" i="6"/>
  <c r="E99" i="25" s="1"/>
  <c r="I103" i="6"/>
  <c r="E100" i="25" s="1"/>
  <c r="I104" i="6"/>
  <c r="E101" i="25" s="1"/>
  <c r="A352" i="25"/>
  <c r="C352" i="25"/>
  <c r="D352" i="25"/>
  <c r="A346" i="25"/>
  <c r="C346" i="25"/>
  <c r="D346" i="25"/>
  <c r="A347" i="25"/>
  <c r="C347" i="25"/>
  <c r="D347" i="25"/>
  <c r="A348" i="25"/>
  <c r="C348" i="25"/>
  <c r="D348" i="25"/>
  <c r="A349" i="25"/>
  <c r="C349" i="25"/>
  <c r="D349" i="25"/>
  <c r="A350" i="25"/>
  <c r="C350" i="25"/>
  <c r="D350" i="25"/>
  <c r="A351" i="25"/>
  <c r="C351" i="25"/>
  <c r="D351" i="25"/>
  <c r="A303" i="25"/>
  <c r="C303" i="25"/>
  <c r="D303" i="25"/>
  <c r="A304" i="25"/>
  <c r="C304" i="25"/>
  <c r="D304" i="25"/>
  <c r="A305" i="25"/>
  <c r="C305" i="25"/>
  <c r="D305" i="25"/>
  <c r="A306" i="25"/>
  <c r="C306" i="25"/>
  <c r="D306" i="25"/>
  <c r="A307" i="25"/>
  <c r="C307" i="25"/>
  <c r="D307" i="25"/>
  <c r="A308" i="25"/>
  <c r="C308" i="25"/>
  <c r="D308" i="25"/>
  <c r="A309" i="25"/>
  <c r="C309" i="25"/>
  <c r="D309" i="25"/>
  <c r="A310" i="25"/>
  <c r="C310" i="25"/>
  <c r="D310" i="25"/>
  <c r="A311" i="25"/>
  <c r="C311" i="25"/>
  <c r="D311" i="25"/>
  <c r="A312" i="25"/>
  <c r="C312" i="25"/>
  <c r="D312" i="25"/>
  <c r="A313" i="25"/>
  <c r="C313" i="25"/>
  <c r="D313" i="25"/>
  <c r="A314" i="25"/>
  <c r="C314" i="25"/>
  <c r="D314" i="25"/>
  <c r="A315" i="25"/>
  <c r="C315" i="25"/>
  <c r="D315" i="25"/>
  <c r="A316" i="25"/>
  <c r="C316" i="25"/>
  <c r="D316" i="25"/>
  <c r="A317" i="25"/>
  <c r="C317" i="25"/>
  <c r="D317" i="25"/>
  <c r="A318" i="25"/>
  <c r="C318" i="25"/>
  <c r="D318" i="25"/>
  <c r="A319" i="25"/>
  <c r="C319" i="25"/>
  <c r="D319" i="25"/>
  <c r="A320" i="25"/>
  <c r="C320" i="25"/>
  <c r="D320" i="25"/>
  <c r="A321" i="25"/>
  <c r="C321" i="25"/>
  <c r="D321" i="25"/>
  <c r="A322" i="25"/>
  <c r="C322" i="25"/>
  <c r="D322" i="25"/>
  <c r="A323" i="25"/>
  <c r="C323" i="25"/>
  <c r="D323" i="25"/>
  <c r="A324" i="25"/>
  <c r="C324" i="25"/>
  <c r="D324" i="25"/>
  <c r="A325" i="25"/>
  <c r="C325" i="25"/>
  <c r="D325" i="25"/>
  <c r="A326" i="25"/>
  <c r="C326" i="25"/>
  <c r="D326" i="25"/>
  <c r="A327" i="25"/>
  <c r="C327" i="25"/>
  <c r="D327" i="25"/>
  <c r="A328" i="25"/>
  <c r="C328" i="25"/>
  <c r="D328" i="25"/>
  <c r="A329" i="25"/>
  <c r="C329" i="25"/>
  <c r="D329" i="25"/>
  <c r="A330" i="25"/>
  <c r="C330" i="25"/>
  <c r="D330" i="25"/>
  <c r="A331" i="25"/>
  <c r="C331" i="25"/>
  <c r="D331" i="25"/>
  <c r="A332" i="25"/>
  <c r="C332" i="25"/>
  <c r="D332" i="25"/>
  <c r="A333" i="25"/>
  <c r="C333" i="25"/>
  <c r="D333" i="25"/>
  <c r="A334" i="25"/>
  <c r="C334" i="25"/>
  <c r="D334" i="25"/>
  <c r="A335" i="25"/>
  <c r="C335" i="25"/>
  <c r="D335" i="25"/>
  <c r="A336" i="25"/>
  <c r="C336" i="25"/>
  <c r="D336" i="25"/>
  <c r="A337" i="25"/>
  <c r="C337" i="25"/>
  <c r="D337" i="25"/>
  <c r="A338" i="25"/>
  <c r="C338" i="25"/>
  <c r="D338" i="25"/>
  <c r="A339" i="25"/>
  <c r="C339" i="25"/>
  <c r="D339" i="25"/>
  <c r="A340" i="25"/>
  <c r="C340" i="25"/>
  <c r="D340" i="25"/>
  <c r="A341" i="25"/>
  <c r="C341" i="25"/>
  <c r="D341" i="25"/>
  <c r="A342" i="25"/>
  <c r="C342" i="25"/>
  <c r="D342" i="25"/>
  <c r="A343" i="25"/>
  <c r="C343" i="25"/>
  <c r="D343" i="25"/>
  <c r="A344" i="25"/>
  <c r="C344" i="25"/>
  <c r="D344" i="25"/>
  <c r="A345" i="25"/>
  <c r="C345" i="25"/>
  <c r="D345" i="25"/>
  <c r="D302" i="25"/>
  <c r="C302" i="25"/>
  <c r="A302" i="25"/>
  <c r="A203" i="25"/>
  <c r="C203" i="25"/>
  <c r="D203" i="25"/>
  <c r="A204" i="25"/>
  <c r="C204" i="25"/>
  <c r="D204" i="25"/>
  <c r="A205" i="25"/>
  <c r="C205" i="25"/>
  <c r="D205" i="25"/>
  <c r="A206" i="25"/>
  <c r="C206" i="25"/>
  <c r="D206" i="25"/>
  <c r="A207" i="25"/>
  <c r="C207" i="25"/>
  <c r="D207" i="25"/>
  <c r="A208" i="25"/>
  <c r="C208" i="25"/>
  <c r="D208" i="25"/>
  <c r="A209" i="25"/>
  <c r="C209" i="25"/>
  <c r="D209" i="25"/>
  <c r="A210" i="25"/>
  <c r="C210" i="25"/>
  <c r="D210" i="25"/>
  <c r="A211" i="25"/>
  <c r="C211" i="25"/>
  <c r="D211" i="25"/>
  <c r="A212" i="25"/>
  <c r="C212" i="25"/>
  <c r="D212" i="25"/>
  <c r="A213" i="25"/>
  <c r="C213" i="25"/>
  <c r="D213" i="25"/>
  <c r="A214" i="25"/>
  <c r="C214" i="25"/>
  <c r="D214" i="25"/>
  <c r="A215" i="25"/>
  <c r="C215" i="25"/>
  <c r="D215" i="25"/>
  <c r="A216" i="25"/>
  <c r="C216" i="25"/>
  <c r="D216" i="25"/>
  <c r="A217" i="25"/>
  <c r="C217" i="25"/>
  <c r="D217" i="25"/>
  <c r="A218" i="25"/>
  <c r="C218" i="25"/>
  <c r="D218" i="25"/>
  <c r="A219" i="25"/>
  <c r="C219" i="25"/>
  <c r="D219" i="25"/>
  <c r="A220" i="25"/>
  <c r="C220" i="25"/>
  <c r="D220" i="25"/>
  <c r="A221" i="25"/>
  <c r="C221" i="25"/>
  <c r="D221" i="25"/>
  <c r="A222" i="25"/>
  <c r="C222" i="25"/>
  <c r="D222" i="25"/>
  <c r="A223" i="25"/>
  <c r="C223" i="25"/>
  <c r="D223" i="25"/>
  <c r="A224" i="25"/>
  <c r="C224" i="25"/>
  <c r="D224" i="25"/>
  <c r="A225" i="25"/>
  <c r="C225" i="25"/>
  <c r="D225" i="25"/>
  <c r="A226" i="25"/>
  <c r="C226" i="25"/>
  <c r="D226" i="25"/>
  <c r="A227" i="25"/>
  <c r="C227" i="25"/>
  <c r="D227" i="25"/>
  <c r="A228" i="25"/>
  <c r="C228" i="25"/>
  <c r="D228" i="25"/>
  <c r="A229" i="25"/>
  <c r="C229" i="25"/>
  <c r="D229" i="25"/>
  <c r="A230" i="25"/>
  <c r="C230" i="25"/>
  <c r="D230" i="25"/>
  <c r="A231" i="25"/>
  <c r="C231" i="25"/>
  <c r="D231" i="25"/>
  <c r="A232" i="25"/>
  <c r="C232" i="25"/>
  <c r="D232" i="25"/>
  <c r="A233" i="25"/>
  <c r="C233" i="25"/>
  <c r="D233" i="25"/>
  <c r="A234" i="25"/>
  <c r="C234" i="25"/>
  <c r="D234" i="25"/>
  <c r="A235" i="25"/>
  <c r="C235" i="25"/>
  <c r="D235" i="25"/>
  <c r="A236" i="25"/>
  <c r="C236" i="25"/>
  <c r="D236" i="25"/>
  <c r="A237" i="25"/>
  <c r="C237" i="25"/>
  <c r="D237" i="25"/>
  <c r="A238" i="25"/>
  <c r="C238" i="25"/>
  <c r="D238" i="25"/>
  <c r="A239" i="25"/>
  <c r="C239" i="25"/>
  <c r="D239" i="25"/>
  <c r="A240" i="25"/>
  <c r="C240" i="25"/>
  <c r="D240" i="25"/>
  <c r="A241" i="25"/>
  <c r="C241" i="25"/>
  <c r="D241" i="25"/>
  <c r="A242" i="25"/>
  <c r="C242" i="25"/>
  <c r="D242" i="25"/>
  <c r="A243" i="25"/>
  <c r="C243" i="25"/>
  <c r="D243" i="25"/>
  <c r="A244" i="25"/>
  <c r="C244" i="25"/>
  <c r="D244" i="25"/>
  <c r="A245" i="25"/>
  <c r="C245" i="25"/>
  <c r="D245" i="25"/>
  <c r="A246" i="25"/>
  <c r="C246" i="25"/>
  <c r="D246" i="25"/>
  <c r="A247" i="25"/>
  <c r="C247" i="25"/>
  <c r="D247" i="25"/>
  <c r="A248" i="25"/>
  <c r="C248" i="25"/>
  <c r="D248" i="25"/>
  <c r="A249" i="25"/>
  <c r="C249" i="25"/>
  <c r="D249" i="25"/>
  <c r="A250" i="25"/>
  <c r="C250" i="25"/>
  <c r="D250" i="25"/>
  <c r="A251" i="25"/>
  <c r="C251" i="25"/>
  <c r="D251" i="25"/>
  <c r="A252" i="25"/>
  <c r="C252" i="25"/>
  <c r="D252" i="25"/>
  <c r="A253" i="25"/>
  <c r="C253" i="25"/>
  <c r="D253" i="25"/>
  <c r="A254" i="25"/>
  <c r="C254" i="25"/>
  <c r="D254" i="25"/>
  <c r="A255" i="25"/>
  <c r="C255" i="25"/>
  <c r="D255" i="25"/>
  <c r="A256" i="25"/>
  <c r="C256" i="25"/>
  <c r="D256" i="25"/>
  <c r="A257" i="25"/>
  <c r="C257" i="25"/>
  <c r="D257" i="25"/>
  <c r="A258" i="25"/>
  <c r="C258" i="25"/>
  <c r="D258" i="25"/>
  <c r="A259" i="25"/>
  <c r="C259" i="25"/>
  <c r="D259" i="25"/>
  <c r="A260" i="25"/>
  <c r="C260" i="25"/>
  <c r="D260" i="25"/>
  <c r="A261" i="25"/>
  <c r="C261" i="25"/>
  <c r="D261" i="25"/>
  <c r="A262" i="25"/>
  <c r="C262" i="25"/>
  <c r="D262" i="25"/>
  <c r="A263" i="25"/>
  <c r="C263" i="25"/>
  <c r="D263" i="25"/>
  <c r="A264" i="25"/>
  <c r="C264" i="25"/>
  <c r="D264" i="25"/>
  <c r="A265" i="25"/>
  <c r="C265" i="25"/>
  <c r="D265" i="25"/>
  <c r="A266" i="25"/>
  <c r="C266" i="25"/>
  <c r="D266" i="25"/>
  <c r="A267" i="25"/>
  <c r="C267" i="25"/>
  <c r="D267" i="25"/>
  <c r="A268" i="25"/>
  <c r="C268" i="25"/>
  <c r="D268" i="25"/>
  <c r="A269" i="25"/>
  <c r="C269" i="25"/>
  <c r="D269" i="25"/>
  <c r="A270" i="25"/>
  <c r="C270" i="25"/>
  <c r="D270" i="25"/>
  <c r="A271" i="25"/>
  <c r="C271" i="25"/>
  <c r="D271" i="25"/>
  <c r="A272" i="25"/>
  <c r="C272" i="25"/>
  <c r="D272" i="25"/>
  <c r="A273" i="25"/>
  <c r="C273" i="25"/>
  <c r="D273" i="25"/>
  <c r="A274" i="25"/>
  <c r="C274" i="25"/>
  <c r="D274" i="25"/>
  <c r="A275" i="25"/>
  <c r="C275" i="25"/>
  <c r="D275" i="25"/>
  <c r="A276" i="25"/>
  <c r="C276" i="25"/>
  <c r="D276" i="25"/>
  <c r="A277" i="25"/>
  <c r="C277" i="25"/>
  <c r="D277" i="25"/>
  <c r="A278" i="25"/>
  <c r="C278" i="25"/>
  <c r="D278" i="25"/>
  <c r="A279" i="25"/>
  <c r="C279" i="25"/>
  <c r="D279" i="25"/>
  <c r="A280" i="25"/>
  <c r="C280" i="25"/>
  <c r="D280" i="25"/>
  <c r="A281" i="25"/>
  <c r="C281" i="25"/>
  <c r="D281" i="25"/>
  <c r="A282" i="25"/>
  <c r="C282" i="25"/>
  <c r="D282" i="25"/>
  <c r="A283" i="25"/>
  <c r="C283" i="25"/>
  <c r="D283" i="25"/>
  <c r="A284" i="25"/>
  <c r="C284" i="25"/>
  <c r="D284" i="25"/>
  <c r="A285" i="25"/>
  <c r="C285" i="25"/>
  <c r="D285" i="25"/>
  <c r="A286" i="25"/>
  <c r="C286" i="25"/>
  <c r="D286" i="25"/>
  <c r="A287" i="25"/>
  <c r="C287" i="25"/>
  <c r="D287" i="25"/>
  <c r="A288" i="25"/>
  <c r="C288" i="25"/>
  <c r="D288" i="25"/>
  <c r="A289" i="25"/>
  <c r="C289" i="25"/>
  <c r="D289" i="25"/>
  <c r="A290" i="25"/>
  <c r="C290" i="25"/>
  <c r="D290" i="25"/>
  <c r="A291" i="25"/>
  <c r="C291" i="25"/>
  <c r="D291" i="25"/>
  <c r="A292" i="25"/>
  <c r="C292" i="25"/>
  <c r="D292" i="25"/>
  <c r="A293" i="25"/>
  <c r="C293" i="25"/>
  <c r="D293" i="25"/>
  <c r="A294" i="25"/>
  <c r="C294" i="25"/>
  <c r="D294" i="25"/>
  <c r="A295" i="25"/>
  <c r="C295" i="25"/>
  <c r="D295" i="25"/>
  <c r="A296" i="25"/>
  <c r="C296" i="25"/>
  <c r="D296" i="25"/>
  <c r="A297" i="25"/>
  <c r="C297" i="25"/>
  <c r="D297" i="25"/>
  <c r="A298" i="25"/>
  <c r="C298" i="25"/>
  <c r="D298" i="25"/>
  <c r="A299" i="25"/>
  <c r="C299" i="25"/>
  <c r="D299" i="25"/>
  <c r="A300" i="25"/>
  <c r="C300" i="25"/>
  <c r="D300" i="25"/>
  <c r="A301" i="25"/>
  <c r="C301" i="25"/>
  <c r="D301" i="25"/>
  <c r="D202" i="25"/>
  <c r="C202" i="25"/>
  <c r="A202" i="25"/>
  <c r="A3" i="25"/>
  <c r="C3" i="25"/>
  <c r="D3" i="25"/>
  <c r="A4" i="25"/>
  <c r="C4" i="25"/>
  <c r="D4" i="25"/>
  <c r="A5" i="25"/>
  <c r="C5" i="25"/>
  <c r="D5" i="25"/>
  <c r="A6" i="25"/>
  <c r="C6" i="25"/>
  <c r="D6" i="25"/>
  <c r="E6" i="25"/>
  <c r="A7" i="25"/>
  <c r="C7" i="25"/>
  <c r="D7" i="25"/>
  <c r="E7" i="25"/>
  <c r="A8" i="25"/>
  <c r="C8" i="25"/>
  <c r="D8" i="25"/>
  <c r="A9" i="25"/>
  <c r="C9" i="25"/>
  <c r="D9" i="25"/>
  <c r="A10" i="25"/>
  <c r="C10" i="25"/>
  <c r="D10" i="25"/>
  <c r="A11" i="25"/>
  <c r="C11" i="25"/>
  <c r="D11" i="25"/>
  <c r="A12" i="25"/>
  <c r="C12" i="25"/>
  <c r="D12" i="25"/>
  <c r="A13" i="25"/>
  <c r="C13" i="25"/>
  <c r="D13" i="25"/>
  <c r="A14" i="25"/>
  <c r="C14" i="25"/>
  <c r="D14" i="25"/>
  <c r="E14" i="25"/>
  <c r="A15" i="25"/>
  <c r="C15" i="25"/>
  <c r="D15" i="25"/>
  <c r="A16" i="25"/>
  <c r="C16" i="25"/>
  <c r="D16" i="25"/>
  <c r="E16" i="25"/>
  <c r="A17" i="25"/>
  <c r="C17" i="25"/>
  <c r="D17" i="25"/>
  <c r="A18" i="25"/>
  <c r="C18" i="25"/>
  <c r="D18" i="25"/>
  <c r="A19" i="25"/>
  <c r="C19" i="25"/>
  <c r="D19" i="25"/>
  <c r="A20" i="25"/>
  <c r="C20" i="25"/>
  <c r="D20" i="25"/>
  <c r="A21" i="25"/>
  <c r="C21" i="25"/>
  <c r="D21" i="25"/>
  <c r="A22" i="25"/>
  <c r="C22" i="25"/>
  <c r="D22" i="25"/>
  <c r="E22" i="25"/>
  <c r="A23" i="25"/>
  <c r="C23" i="25"/>
  <c r="D23" i="25"/>
  <c r="E23" i="25"/>
  <c r="A24" i="25"/>
  <c r="C24" i="25"/>
  <c r="D24" i="25"/>
  <c r="A25" i="25"/>
  <c r="C25" i="25"/>
  <c r="D25" i="25"/>
  <c r="A26" i="25"/>
  <c r="C26" i="25"/>
  <c r="D26" i="25"/>
  <c r="A27" i="25"/>
  <c r="C27" i="25"/>
  <c r="D27" i="25"/>
  <c r="A28" i="25"/>
  <c r="C28" i="25"/>
  <c r="D28" i="25"/>
  <c r="A29" i="25"/>
  <c r="C29" i="25"/>
  <c r="D29" i="25"/>
  <c r="A30" i="25"/>
  <c r="C30" i="25"/>
  <c r="D30" i="25"/>
  <c r="E30" i="25"/>
  <c r="A31" i="25"/>
  <c r="C31" i="25"/>
  <c r="D31" i="25"/>
  <c r="A32" i="25"/>
  <c r="C32" i="25"/>
  <c r="D32" i="25"/>
  <c r="A33" i="25"/>
  <c r="C33" i="25"/>
  <c r="D33" i="25"/>
  <c r="A34" i="25"/>
  <c r="C34" i="25"/>
  <c r="D34" i="25"/>
  <c r="A35" i="25"/>
  <c r="C35" i="25"/>
  <c r="D35" i="25"/>
  <c r="A36" i="25"/>
  <c r="C36" i="25"/>
  <c r="D36" i="25"/>
  <c r="A37" i="25"/>
  <c r="C37" i="25"/>
  <c r="D37" i="25"/>
  <c r="A38" i="25"/>
  <c r="C38" i="25"/>
  <c r="D38" i="25"/>
  <c r="E38" i="25"/>
  <c r="A39" i="25"/>
  <c r="C39" i="25"/>
  <c r="D39" i="25"/>
  <c r="E39" i="25"/>
  <c r="A40" i="25"/>
  <c r="C40" i="25"/>
  <c r="D40" i="25"/>
  <c r="E40" i="25"/>
  <c r="A41" i="25"/>
  <c r="C41" i="25"/>
  <c r="D41" i="25"/>
  <c r="A42" i="25"/>
  <c r="C42" i="25"/>
  <c r="D42" i="25"/>
  <c r="A43" i="25"/>
  <c r="C43" i="25"/>
  <c r="D43" i="25"/>
  <c r="A44" i="25"/>
  <c r="C44" i="25"/>
  <c r="D44" i="25"/>
  <c r="A45" i="25"/>
  <c r="C45" i="25"/>
  <c r="D45" i="25"/>
  <c r="A46" i="25"/>
  <c r="C46" i="25"/>
  <c r="D46" i="25"/>
  <c r="E46" i="25"/>
  <c r="A47" i="25"/>
  <c r="C47" i="25"/>
  <c r="D47" i="25"/>
  <c r="A48" i="25"/>
  <c r="C48" i="25"/>
  <c r="D48" i="25"/>
  <c r="E48" i="25"/>
  <c r="A49" i="25"/>
  <c r="C49" i="25"/>
  <c r="D49" i="25"/>
  <c r="A50" i="25"/>
  <c r="C50" i="25"/>
  <c r="D50" i="25"/>
  <c r="A51" i="25"/>
  <c r="C51" i="25"/>
  <c r="D51" i="25"/>
  <c r="A52" i="25"/>
  <c r="C52" i="25"/>
  <c r="D52" i="25"/>
  <c r="A53" i="25"/>
  <c r="C53" i="25"/>
  <c r="D53" i="25"/>
  <c r="A54" i="25"/>
  <c r="C54" i="25"/>
  <c r="D54" i="25"/>
  <c r="E54" i="25"/>
  <c r="A55" i="25"/>
  <c r="C55" i="25"/>
  <c r="D55" i="25"/>
  <c r="E55" i="25"/>
  <c r="A56" i="25"/>
  <c r="C56" i="25"/>
  <c r="D56" i="25"/>
  <c r="A57" i="25"/>
  <c r="C57" i="25"/>
  <c r="D57" i="25"/>
  <c r="A58" i="25"/>
  <c r="C58" i="25"/>
  <c r="D58" i="25"/>
  <c r="A59" i="25"/>
  <c r="C59" i="25"/>
  <c r="D59" i="25"/>
  <c r="A60" i="25"/>
  <c r="C60" i="25"/>
  <c r="D60" i="25"/>
  <c r="A61" i="25"/>
  <c r="C61" i="25"/>
  <c r="D61" i="25"/>
  <c r="A62" i="25"/>
  <c r="C62" i="25"/>
  <c r="D62" i="25"/>
  <c r="E62" i="25"/>
  <c r="A63" i="25"/>
  <c r="C63" i="25"/>
  <c r="D63" i="25"/>
  <c r="A64" i="25"/>
  <c r="C64" i="25"/>
  <c r="D64" i="25"/>
  <c r="A65" i="25"/>
  <c r="C65" i="25"/>
  <c r="D65" i="25"/>
  <c r="A66" i="25"/>
  <c r="C66" i="25"/>
  <c r="D66" i="25"/>
  <c r="A67" i="25"/>
  <c r="C67" i="25"/>
  <c r="D67" i="25"/>
  <c r="A68" i="25"/>
  <c r="C68" i="25"/>
  <c r="D68" i="25"/>
  <c r="A69" i="25"/>
  <c r="C69" i="25"/>
  <c r="D69" i="25"/>
  <c r="A70" i="25"/>
  <c r="C70" i="25"/>
  <c r="D70" i="25"/>
  <c r="E70" i="25"/>
  <c r="A71" i="25"/>
  <c r="C71" i="25"/>
  <c r="D71" i="25"/>
  <c r="E71" i="25"/>
  <c r="A72" i="25"/>
  <c r="C72" i="25"/>
  <c r="D72" i="25"/>
  <c r="E72" i="25"/>
  <c r="A73" i="25"/>
  <c r="C73" i="25"/>
  <c r="D73" i="25"/>
  <c r="A74" i="25"/>
  <c r="C74" i="25"/>
  <c r="D74" i="25"/>
  <c r="A75" i="25"/>
  <c r="C75" i="25"/>
  <c r="D75" i="25"/>
  <c r="A76" i="25"/>
  <c r="C76" i="25"/>
  <c r="D76" i="25"/>
  <c r="A77" i="25"/>
  <c r="C77" i="25"/>
  <c r="D77" i="25"/>
  <c r="A78" i="25"/>
  <c r="C78" i="25"/>
  <c r="D78" i="25"/>
  <c r="E78" i="25"/>
  <c r="A79" i="25"/>
  <c r="C79" i="25"/>
  <c r="D79" i="25"/>
  <c r="A80" i="25"/>
  <c r="C80" i="25"/>
  <c r="D80" i="25"/>
  <c r="A81" i="25"/>
  <c r="C81" i="25"/>
  <c r="D81" i="25"/>
  <c r="A82" i="25"/>
  <c r="C82" i="25"/>
  <c r="D82" i="25"/>
  <c r="A83" i="25"/>
  <c r="C83" i="25"/>
  <c r="D83" i="25"/>
  <c r="A84" i="25"/>
  <c r="C84" i="25"/>
  <c r="D84" i="25"/>
  <c r="A85" i="25"/>
  <c r="C85" i="25"/>
  <c r="D85" i="25"/>
  <c r="A86" i="25"/>
  <c r="C86" i="25"/>
  <c r="D86" i="25"/>
  <c r="E86" i="25"/>
  <c r="A87" i="25"/>
  <c r="C87" i="25"/>
  <c r="D87" i="25"/>
  <c r="E87" i="25"/>
  <c r="A88" i="25"/>
  <c r="C88" i="25"/>
  <c r="D88" i="25"/>
  <c r="E88" i="25"/>
  <c r="A89" i="25"/>
  <c r="C89" i="25"/>
  <c r="D89" i="25"/>
  <c r="A90" i="25"/>
  <c r="C90" i="25"/>
  <c r="D90" i="25"/>
  <c r="A91" i="25"/>
  <c r="C91" i="25"/>
  <c r="D91" i="25"/>
  <c r="A92" i="25"/>
  <c r="C92" i="25"/>
  <c r="D92" i="25"/>
  <c r="A93" i="25"/>
  <c r="C93" i="25"/>
  <c r="D93" i="25"/>
  <c r="A94" i="25"/>
  <c r="C94" i="25"/>
  <c r="D94" i="25"/>
  <c r="E94" i="25"/>
  <c r="A95" i="25"/>
  <c r="C95" i="25"/>
  <c r="D95" i="25"/>
  <c r="A96" i="25"/>
  <c r="C96" i="25"/>
  <c r="D96" i="25"/>
  <c r="A97" i="25"/>
  <c r="C97" i="25"/>
  <c r="D97" i="25"/>
  <c r="A98" i="25"/>
  <c r="C98" i="25"/>
  <c r="D98" i="25"/>
  <c r="A99" i="25"/>
  <c r="C99" i="25"/>
  <c r="D99" i="25"/>
  <c r="A100" i="25"/>
  <c r="C100" i="25"/>
  <c r="D100" i="25"/>
  <c r="A101" i="25"/>
  <c r="C101" i="25"/>
  <c r="D101" i="25"/>
  <c r="A103" i="25"/>
  <c r="C103" i="25"/>
  <c r="D103" i="25"/>
  <c r="A104" i="25"/>
  <c r="C104" i="25"/>
  <c r="D104" i="25"/>
  <c r="A105" i="25"/>
  <c r="C105" i="25"/>
  <c r="D105" i="25"/>
  <c r="A106" i="25"/>
  <c r="C106" i="25"/>
  <c r="D106" i="25"/>
  <c r="A107" i="25"/>
  <c r="C107" i="25"/>
  <c r="D107" i="25"/>
  <c r="A108" i="25"/>
  <c r="C108" i="25"/>
  <c r="D108" i="25"/>
  <c r="A109" i="25"/>
  <c r="C109" i="25"/>
  <c r="D109" i="25"/>
  <c r="A110" i="25"/>
  <c r="C110" i="25"/>
  <c r="D110" i="25"/>
  <c r="A111" i="25"/>
  <c r="C111" i="25"/>
  <c r="D111" i="25"/>
  <c r="A112" i="25"/>
  <c r="C112" i="25"/>
  <c r="D112" i="25"/>
  <c r="A113" i="25"/>
  <c r="C113" i="25"/>
  <c r="D113" i="25"/>
  <c r="A114" i="25"/>
  <c r="C114" i="25"/>
  <c r="D114" i="25"/>
  <c r="A115" i="25"/>
  <c r="C115" i="25"/>
  <c r="D115" i="25"/>
  <c r="A116" i="25"/>
  <c r="C116" i="25"/>
  <c r="D116" i="25"/>
  <c r="A117" i="25"/>
  <c r="C117" i="25"/>
  <c r="D117" i="25"/>
  <c r="A118" i="25"/>
  <c r="C118" i="25"/>
  <c r="D118" i="25"/>
  <c r="A119" i="25"/>
  <c r="C119" i="25"/>
  <c r="D119" i="25"/>
  <c r="A120" i="25"/>
  <c r="C120" i="25"/>
  <c r="D120" i="25"/>
  <c r="A121" i="25"/>
  <c r="C121" i="25"/>
  <c r="D121" i="25"/>
  <c r="A122" i="25"/>
  <c r="C122" i="25"/>
  <c r="D122" i="25"/>
  <c r="A123" i="25"/>
  <c r="C123" i="25"/>
  <c r="D123" i="25"/>
  <c r="A124" i="25"/>
  <c r="C124" i="25"/>
  <c r="D124" i="25"/>
  <c r="A125" i="25"/>
  <c r="C125" i="25"/>
  <c r="D125" i="25"/>
  <c r="A126" i="25"/>
  <c r="C126" i="25"/>
  <c r="D126" i="25"/>
  <c r="A127" i="25"/>
  <c r="C127" i="25"/>
  <c r="D127" i="25"/>
  <c r="A128" i="25"/>
  <c r="C128" i="25"/>
  <c r="D128" i="25"/>
  <c r="A129" i="25"/>
  <c r="C129" i="25"/>
  <c r="D129" i="25"/>
  <c r="A130" i="25"/>
  <c r="C130" i="25"/>
  <c r="D130" i="25"/>
  <c r="A131" i="25"/>
  <c r="C131" i="25"/>
  <c r="D131" i="25"/>
  <c r="A132" i="25"/>
  <c r="C132" i="25"/>
  <c r="D132" i="25"/>
  <c r="A133" i="25"/>
  <c r="C133" i="25"/>
  <c r="D133" i="25"/>
  <c r="A134" i="25"/>
  <c r="C134" i="25"/>
  <c r="D134" i="25"/>
  <c r="A135" i="25"/>
  <c r="C135" i="25"/>
  <c r="D135" i="25"/>
  <c r="A136" i="25"/>
  <c r="C136" i="25"/>
  <c r="D136" i="25"/>
  <c r="A137" i="25"/>
  <c r="C137" i="25"/>
  <c r="D137" i="25"/>
  <c r="A138" i="25"/>
  <c r="C138" i="25"/>
  <c r="D138" i="25"/>
  <c r="A139" i="25"/>
  <c r="C139" i="25"/>
  <c r="D139" i="25"/>
  <c r="A140" i="25"/>
  <c r="C140" i="25"/>
  <c r="D140" i="25"/>
  <c r="A141" i="25"/>
  <c r="C141" i="25"/>
  <c r="D141" i="25"/>
  <c r="A142" i="25"/>
  <c r="C142" i="25"/>
  <c r="D142" i="25"/>
  <c r="A143" i="25"/>
  <c r="C143" i="25"/>
  <c r="D143" i="25"/>
  <c r="A144" i="25"/>
  <c r="C144" i="25"/>
  <c r="D144" i="25"/>
  <c r="A145" i="25"/>
  <c r="C145" i="25"/>
  <c r="D145" i="25"/>
  <c r="A146" i="25"/>
  <c r="C146" i="25"/>
  <c r="D146" i="25"/>
  <c r="A147" i="25"/>
  <c r="C147" i="25"/>
  <c r="D147" i="25"/>
  <c r="A148" i="25"/>
  <c r="C148" i="25"/>
  <c r="D148" i="25"/>
  <c r="A149" i="25"/>
  <c r="C149" i="25"/>
  <c r="D149" i="25"/>
  <c r="A150" i="25"/>
  <c r="C150" i="25"/>
  <c r="D150" i="25"/>
  <c r="A151" i="25"/>
  <c r="C151" i="25"/>
  <c r="D151" i="25"/>
  <c r="A152" i="25"/>
  <c r="C152" i="25"/>
  <c r="D152" i="25"/>
  <c r="A153" i="25"/>
  <c r="C153" i="25"/>
  <c r="D153" i="25"/>
  <c r="A154" i="25"/>
  <c r="C154" i="25"/>
  <c r="D154" i="25"/>
  <c r="A155" i="25"/>
  <c r="C155" i="25"/>
  <c r="D155" i="25"/>
  <c r="A156" i="25"/>
  <c r="C156" i="25"/>
  <c r="D156" i="25"/>
  <c r="A157" i="25"/>
  <c r="C157" i="25"/>
  <c r="D157" i="25"/>
  <c r="A158" i="25"/>
  <c r="C158" i="25"/>
  <c r="D158" i="25"/>
  <c r="A159" i="25"/>
  <c r="C159" i="25"/>
  <c r="D159" i="25"/>
  <c r="A160" i="25"/>
  <c r="C160" i="25"/>
  <c r="D160" i="25"/>
  <c r="A161" i="25"/>
  <c r="C161" i="25"/>
  <c r="D161" i="25"/>
  <c r="A162" i="25"/>
  <c r="C162" i="25"/>
  <c r="D162" i="25"/>
  <c r="A163" i="25"/>
  <c r="C163" i="25"/>
  <c r="D163" i="25"/>
  <c r="A164" i="25"/>
  <c r="C164" i="25"/>
  <c r="D164" i="25"/>
  <c r="A165" i="25"/>
  <c r="C165" i="25"/>
  <c r="D165" i="25"/>
  <c r="A166" i="25"/>
  <c r="C166" i="25"/>
  <c r="D166" i="25"/>
  <c r="A167" i="25"/>
  <c r="C167" i="25"/>
  <c r="D167" i="25"/>
  <c r="A168" i="25"/>
  <c r="C168" i="25"/>
  <c r="D168" i="25"/>
  <c r="A169" i="25"/>
  <c r="C169" i="25"/>
  <c r="D169" i="25"/>
  <c r="A170" i="25"/>
  <c r="C170" i="25"/>
  <c r="D170" i="25"/>
  <c r="A171" i="25"/>
  <c r="C171" i="25"/>
  <c r="D171" i="25"/>
  <c r="A172" i="25"/>
  <c r="C172" i="25"/>
  <c r="D172" i="25"/>
  <c r="A173" i="25"/>
  <c r="C173" i="25"/>
  <c r="D173" i="25"/>
  <c r="A174" i="25"/>
  <c r="C174" i="25"/>
  <c r="D174" i="25"/>
  <c r="A175" i="25"/>
  <c r="C175" i="25"/>
  <c r="D175" i="25"/>
  <c r="A176" i="25"/>
  <c r="C176" i="25"/>
  <c r="D176" i="25"/>
  <c r="A177" i="25"/>
  <c r="C177" i="25"/>
  <c r="D177" i="25"/>
  <c r="A178" i="25"/>
  <c r="C178" i="25"/>
  <c r="D178" i="25"/>
  <c r="A179" i="25"/>
  <c r="C179" i="25"/>
  <c r="D179" i="25"/>
  <c r="A180" i="25"/>
  <c r="C180" i="25"/>
  <c r="D180" i="25"/>
  <c r="A181" i="25"/>
  <c r="C181" i="25"/>
  <c r="D181" i="25"/>
  <c r="A182" i="25"/>
  <c r="C182" i="25"/>
  <c r="D182" i="25"/>
  <c r="A183" i="25"/>
  <c r="C183" i="25"/>
  <c r="D183" i="25"/>
  <c r="A184" i="25"/>
  <c r="C184" i="25"/>
  <c r="D184" i="25"/>
  <c r="A185" i="25"/>
  <c r="C185" i="25"/>
  <c r="D185" i="25"/>
  <c r="A186" i="25"/>
  <c r="C186" i="25"/>
  <c r="D186" i="25"/>
  <c r="A187" i="25"/>
  <c r="C187" i="25"/>
  <c r="D187" i="25"/>
  <c r="A188" i="25"/>
  <c r="C188" i="25"/>
  <c r="D188" i="25"/>
  <c r="A189" i="25"/>
  <c r="C189" i="25"/>
  <c r="D189" i="25"/>
  <c r="A190" i="25"/>
  <c r="C190" i="25"/>
  <c r="D190" i="25"/>
  <c r="A191" i="25"/>
  <c r="C191" i="25"/>
  <c r="D191" i="25"/>
  <c r="A192" i="25"/>
  <c r="C192" i="25"/>
  <c r="D192" i="25"/>
  <c r="A193" i="25"/>
  <c r="C193" i="25"/>
  <c r="D193" i="25"/>
  <c r="A194" i="25"/>
  <c r="C194" i="25"/>
  <c r="D194" i="25"/>
  <c r="A195" i="25"/>
  <c r="C195" i="25"/>
  <c r="D195" i="25"/>
  <c r="A196" i="25"/>
  <c r="C196" i="25"/>
  <c r="D196" i="25"/>
  <c r="A197" i="25"/>
  <c r="C197" i="25"/>
  <c r="D197" i="25"/>
  <c r="A198" i="25"/>
  <c r="C198" i="25"/>
  <c r="D198" i="25"/>
  <c r="A199" i="25"/>
  <c r="C199" i="25"/>
  <c r="D199" i="25"/>
  <c r="A200" i="25"/>
  <c r="C200" i="25"/>
  <c r="D200" i="25"/>
  <c r="A201" i="25"/>
  <c r="C201" i="25"/>
  <c r="D201" i="25"/>
  <c r="D102" i="25"/>
  <c r="C102" i="25"/>
  <c r="A102" i="25"/>
  <c r="A5" i="19"/>
  <c r="A5" i="22"/>
  <c r="A5" i="13"/>
  <c r="D2" i="25"/>
  <c r="C2" i="25"/>
  <c r="A2" i="25"/>
  <c r="I5" i="6"/>
  <c r="E2" i="25" s="1"/>
  <c r="H5" i="26"/>
  <c r="H105" i="6"/>
  <c r="M105" i="23"/>
  <c r="C20" i="9"/>
  <c r="C19" i="9"/>
  <c r="C18" i="9"/>
  <c r="C17" i="9"/>
  <c r="C16" i="9"/>
  <c r="E10" i="9"/>
  <c r="B12" i="9"/>
  <c r="B10" i="9"/>
  <c r="E12" i="9"/>
  <c r="D12" i="9"/>
  <c r="C12" i="9"/>
  <c r="E305" i="25"/>
  <c r="E311" i="25"/>
  <c r="E338" i="25"/>
  <c r="A5" i="26"/>
  <c r="M9" i="27" s="1"/>
  <c r="L5" i="27"/>
  <c r="K5" i="27"/>
  <c r="I5" i="27"/>
  <c r="J5" i="27"/>
  <c r="B56" i="27"/>
  <c r="B105" i="21"/>
  <c r="G105" i="21"/>
  <c r="J105" i="21"/>
  <c r="B105" i="23"/>
  <c r="G105" i="23"/>
  <c r="J105" i="23"/>
  <c r="B105" i="6"/>
  <c r="P51" i="21" l="1"/>
  <c r="H51" i="21" s="1"/>
  <c r="I51" i="21" s="1"/>
  <c r="Q47" i="23"/>
  <c r="H47" i="23" s="1"/>
  <c r="I47" i="23" s="1"/>
  <c r="P76" i="21"/>
  <c r="H76" i="21" s="1"/>
  <c r="I76" i="21" s="1"/>
  <c r="C39" i="27"/>
  <c r="B336" i="25" s="1"/>
  <c r="C31" i="27"/>
  <c r="B328" i="25" s="1"/>
  <c r="C23" i="27"/>
  <c r="B320" i="25" s="1"/>
  <c r="C15" i="27"/>
  <c r="B312" i="25" s="1"/>
  <c r="C7" i="27"/>
  <c r="B304" i="25" s="1"/>
  <c r="C55" i="27"/>
  <c r="C47" i="27"/>
  <c r="C54" i="27"/>
  <c r="B351" i="25" s="1"/>
  <c r="C46" i="27"/>
  <c r="B343" i="25" s="1"/>
  <c r="C38" i="27"/>
  <c r="B335" i="25" s="1"/>
  <c r="C30" i="27"/>
  <c r="B327" i="25" s="1"/>
  <c r="C22" i="27"/>
  <c r="B319" i="25" s="1"/>
  <c r="C14" i="27"/>
  <c r="B311" i="25" s="1"/>
  <c r="C6" i="27"/>
  <c r="B303" i="25" s="1"/>
  <c r="M54" i="27"/>
  <c r="M50" i="27"/>
  <c r="M46" i="27"/>
  <c r="M42" i="27"/>
  <c r="M38" i="27"/>
  <c r="M34" i="27"/>
  <c r="M30" i="27"/>
  <c r="M26" i="27"/>
  <c r="M22" i="27"/>
  <c r="M18" i="27"/>
  <c r="M14" i="27"/>
  <c r="M10" i="27"/>
  <c r="M6" i="27"/>
  <c r="C53" i="27"/>
  <c r="B350" i="25" s="1"/>
  <c r="C37" i="27"/>
  <c r="B334" i="25" s="1"/>
  <c r="C21" i="27"/>
  <c r="B318" i="25" s="1"/>
  <c r="C5" i="27"/>
  <c r="B302" i="25" s="1"/>
  <c r="C29" i="27"/>
  <c r="B326" i="25" s="1"/>
  <c r="C52" i="27"/>
  <c r="B349" i="25" s="1"/>
  <c r="C44" i="27"/>
  <c r="B341" i="25" s="1"/>
  <c r="C36" i="27"/>
  <c r="B333" i="25" s="1"/>
  <c r="C28" i="27"/>
  <c r="B325" i="25" s="1"/>
  <c r="C20" i="27"/>
  <c r="B317" i="25" s="1"/>
  <c r="C12" i="27"/>
  <c r="B309" i="25" s="1"/>
  <c r="M55" i="27"/>
  <c r="M51" i="27"/>
  <c r="M47" i="27"/>
  <c r="M43" i="27"/>
  <c r="M39" i="27"/>
  <c r="M35" i="27"/>
  <c r="M31" i="27"/>
  <c r="M27" i="27"/>
  <c r="M23" i="27"/>
  <c r="M19" i="27"/>
  <c r="M15" i="27"/>
  <c r="M11" i="27"/>
  <c r="M7" i="27"/>
  <c r="C45" i="27"/>
  <c r="B342" i="25" s="1"/>
  <c r="C13" i="27"/>
  <c r="B310" i="25" s="1"/>
  <c r="C51" i="27"/>
  <c r="C43" i="27"/>
  <c r="B340" i="25" s="1"/>
  <c r="C35" i="27"/>
  <c r="B332" i="25" s="1"/>
  <c r="C27" i="27"/>
  <c r="B324" i="25" s="1"/>
  <c r="C19" i="27"/>
  <c r="B316" i="25" s="1"/>
  <c r="C11" i="27"/>
  <c r="B308" i="25" s="1"/>
  <c r="C50" i="27"/>
  <c r="B347" i="25" s="1"/>
  <c r="C42" i="27"/>
  <c r="B339" i="25" s="1"/>
  <c r="C34" i="27"/>
  <c r="B331" i="25" s="1"/>
  <c r="C26" i="27"/>
  <c r="B323" i="25" s="1"/>
  <c r="C18" i="27"/>
  <c r="B315" i="25" s="1"/>
  <c r="C10" i="27"/>
  <c r="B307" i="25" s="1"/>
  <c r="M52" i="27"/>
  <c r="M48" i="27"/>
  <c r="M44" i="27"/>
  <c r="M40" i="27"/>
  <c r="M36" i="27"/>
  <c r="M32" i="27"/>
  <c r="M28" i="27"/>
  <c r="M24" i="27"/>
  <c r="M20" i="27"/>
  <c r="M16" i="27"/>
  <c r="M12" i="27"/>
  <c r="M8" i="27"/>
  <c r="C49" i="27"/>
  <c r="C41" i="27"/>
  <c r="B338" i="25" s="1"/>
  <c r="C33" i="27"/>
  <c r="B330" i="25" s="1"/>
  <c r="C25" i="27"/>
  <c r="B322" i="25" s="1"/>
  <c r="C17" i="27"/>
  <c r="B314" i="25" s="1"/>
  <c r="C9" i="27"/>
  <c r="B306" i="25" s="1"/>
  <c r="C48" i="27"/>
  <c r="B345" i="25" s="1"/>
  <c r="C40" i="27"/>
  <c r="B337" i="25" s="1"/>
  <c r="C32" i="27"/>
  <c r="B329" i="25" s="1"/>
  <c r="C24" i="27"/>
  <c r="B321" i="25" s="1"/>
  <c r="C16" i="27"/>
  <c r="B313" i="25" s="1"/>
  <c r="C8" i="27"/>
  <c r="B305" i="25" s="1"/>
  <c r="M53" i="27"/>
  <c r="M49" i="27"/>
  <c r="M45" i="27"/>
  <c r="M41" i="27"/>
  <c r="M37" i="27"/>
  <c r="M33" i="27"/>
  <c r="M29" i="27"/>
  <c r="M25" i="27"/>
  <c r="M21" i="27"/>
  <c r="M17" i="27"/>
  <c r="M13" i="27"/>
  <c r="P15" i="21"/>
  <c r="H15" i="21" s="1"/>
  <c r="I15" i="21" s="1"/>
  <c r="P101" i="21"/>
  <c r="H101" i="21" s="1"/>
  <c r="I101" i="21" s="1"/>
  <c r="P69" i="21"/>
  <c r="H69" i="21" s="1"/>
  <c r="I69" i="21" s="1"/>
  <c r="P12" i="21"/>
  <c r="H12" i="21" s="1"/>
  <c r="I12" i="21" s="1"/>
  <c r="P44" i="21"/>
  <c r="H44" i="21" s="1"/>
  <c r="I44" i="21" s="1"/>
  <c r="P37" i="21"/>
  <c r="H37" i="21" s="1"/>
  <c r="I37" i="21" s="1"/>
  <c r="P19" i="21"/>
  <c r="H19" i="21" s="1"/>
  <c r="I19" i="21" s="1"/>
  <c r="P8" i="21"/>
  <c r="H8" i="21" s="1"/>
  <c r="I8" i="21" s="1"/>
  <c r="P83" i="21"/>
  <c r="H83" i="21" s="1"/>
  <c r="I83" i="21" s="1"/>
  <c r="C60" i="23"/>
  <c r="P60" i="23" s="1"/>
  <c r="C28" i="23"/>
  <c r="P28" i="23" s="1"/>
  <c r="Q102" i="23"/>
  <c r="Q81" i="23"/>
  <c r="H81" i="23" s="1"/>
  <c r="I81" i="23" s="1"/>
  <c r="Q38" i="23"/>
  <c r="H38" i="23" s="1"/>
  <c r="I38" i="23" s="1"/>
  <c r="C92" i="23"/>
  <c r="P92" i="23" s="1"/>
  <c r="C86" i="23"/>
  <c r="P86" i="23" s="1"/>
  <c r="C54" i="23"/>
  <c r="P54" i="23" s="1"/>
  <c r="C22" i="23"/>
  <c r="P22" i="23" s="1"/>
  <c r="Q101" i="23"/>
  <c r="H101" i="23" s="1"/>
  <c r="I101" i="23" s="1"/>
  <c r="Q75" i="23"/>
  <c r="H75" i="23" s="1"/>
  <c r="I75" i="23" s="1"/>
  <c r="Q37" i="23"/>
  <c r="H37" i="23" s="1"/>
  <c r="I37" i="23" s="1"/>
  <c r="C84" i="23"/>
  <c r="B181" i="25" s="1"/>
  <c r="C52" i="23"/>
  <c r="P52" i="23" s="1"/>
  <c r="C20" i="23"/>
  <c r="P20" i="23" s="1"/>
  <c r="Q98" i="23"/>
  <c r="H98" i="23" s="1"/>
  <c r="I98" i="23" s="1"/>
  <c r="Q68" i="23"/>
  <c r="H68" i="23" s="1"/>
  <c r="I68" i="23" s="1"/>
  <c r="Q34" i="23"/>
  <c r="H34" i="23" s="1"/>
  <c r="I34" i="23" s="1"/>
  <c r="C78" i="23"/>
  <c r="P78" i="23" s="1"/>
  <c r="C46" i="23"/>
  <c r="P46" i="23" s="1"/>
  <c r="C14" i="23"/>
  <c r="P14" i="23" s="1"/>
  <c r="Q95" i="23"/>
  <c r="H95" i="23" s="1"/>
  <c r="I95" i="23" s="1"/>
  <c r="Q65" i="23"/>
  <c r="H65" i="23" s="1"/>
  <c r="I65" i="23" s="1"/>
  <c r="Q31" i="23"/>
  <c r="H31" i="23" s="1"/>
  <c r="I31" i="23" s="1"/>
  <c r="C76" i="23"/>
  <c r="P76" i="23" s="1"/>
  <c r="C44" i="23"/>
  <c r="P44" i="23" s="1"/>
  <c r="C12" i="23"/>
  <c r="P12" i="23" s="1"/>
  <c r="Q91" i="23"/>
  <c r="H91" i="23" s="1"/>
  <c r="I91" i="23" s="1"/>
  <c r="Q64" i="23"/>
  <c r="H64" i="23" s="1"/>
  <c r="I64" i="23" s="1"/>
  <c r="Q27" i="23"/>
  <c r="H27" i="23" s="1"/>
  <c r="I27" i="23" s="1"/>
  <c r="C102" i="23"/>
  <c r="P102" i="23" s="1"/>
  <c r="C70" i="23"/>
  <c r="P70" i="23" s="1"/>
  <c r="C38" i="23"/>
  <c r="P38" i="23" s="1"/>
  <c r="C6" i="23"/>
  <c r="P6" i="23" s="1"/>
  <c r="Q85" i="23"/>
  <c r="H85" i="23" s="1"/>
  <c r="I85" i="23" s="1"/>
  <c r="Q54" i="23"/>
  <c r="H54" i="23" s="1"/>
  <c r="I54" i="23" s="1"/>
  <c r="C100" i="23"/>
  <c r="P100" i="23" s="1"/>
  <c r="C68" i="23"/>
  <c r="P68" i="23" s="1"/>
  <c r="C36" i="23"/>
  <c r="P36" i="23" s="1"/>
  <c r="Q84" i="23"/>
  <c r="H84" i="23" s="1"/>
  <c r="I84" i="23" s="1"/>
  <c r="Q48" i="23"/>
  <c r="H48" i="23" s="1"/>
  <c r="I48" i="23" s="1"/>
  <c r="C94" i="23"/>
  <c r="P94" i="23" s="1"/>
  <c r="C62" i="23"/>
  <c r="P62" i="23" s="1"/>
  <c r="C30" i="23"/>
  <c r="P30" i="23" s="1"/>
  <c r="Q5" i="23"/>
  <c r="Q82" i="23"/>
  <c r="H82" i="23" s="1"/>
  <c r="I82" i="23" s="1"/>
  <c r="Q7" i="23"/>
  <c r="H7" i="23" s="1"/>
  <c r="I7" i="23" s="1"/>
  <c r="C8" i="6"/>
  <c r="B5" i="25" s="1"/>
  <c r="C98" i="6"/>
  <c r="B95" i="25" s="1"/>
  <c r="C66" i="6"/>
  <c r="C34" i="6"/>
  <c r="C96" i="6"/>
  <c r="B93" i="25" s="1"/>
  <c r="C64" i="6"/>
  <c r="C32" i="6"/>
  <c r="C58" i="6"/>
  <c r="C88" i="6"/>
  <c r="B85" i="25" s="1"/>
  <c r="C56" i="6"/>
  <c r="C24" i="6"/>
  <c r="B21" i="25" s="1"/>
  <c r="C26" i="6"/>
  <c r="C82" i="6"/>
  <c r="C50" i="6"/>
  <c r="C18" i="6"/>
  <c r="B15" i="25" s="1"/>
  <c r="C11" i="6"/>
  <c r="B8" i="25" s="1"/>
  <c r="C90" i="6"/>
  <c r="B87" i="25" s="1"/>
  <c r="C80" i="6"/>
  <c r="C16" i="6"/>
  <c r="B13" i="25" s="1"/>
  <c r="C48" i="6"/>
  <c r="C74" i="6"/>
  <c r="C42" i="6"/>
  <c r="C10" i="6"/>
  <c r="B7" i="25" s="1"/>
  <c r="C104" i="6"/>
  <c r="B101" i="25" s="1"/>
  <c r="C72" i="6"/>
  <c r="C40" i="6"/>
  <c r="P86" i="21"/>
  <c r="H86" i="21" s="1"/>
  <c r="I86" i="21" s="1"/>
  <c r="P47" i="21"/>
  <c r="H47" i="21" s="1"/>
  <c r="I47" i="21" s="1"/>
  <c r="P26" i="21"/>
  <c r="H26" i="21" s="1"/>
  <c r="I26" i="21" s="1"/>
  <c r="P100" i="21"/>
  <c r="H100" i="21" s="1"/>
  <c r="I100" i="21" s="1"/>
  <c r="P93" i="21"/>
  <c r="H93" i="21" s="1"/>
  <c r="I93" i="21" s="1"/>
  <c r="P75" i="21"/>
  <c r="H75" i="21" s="1"/>
  <c r="I75" i="21" s="1"/>
  <c r="P68" i="21"/>
  <c r="P61" i="21"/>
  <c r="H61" i="21" s="1"/>
  <c r="I61" i="21" s="1"/>
  <c r="P43" i="21"/>
  <c r="H43" i="21" s="1"/>
  <c r="I43" i="21" s="1"/>
  <c r="P36" i="21"/>
  <c r="P29" i="21"/>
  <c r="H29" i="21" s="1"/>
  <c r="I29" i="21" s="1"/>
  <c r="P7" i="21"/>
  <c r="H7" i="21" s="1"/>
  <c r="I7" i="21" s="1"/>
  <c r="P90" i="21"/>
  <c r="H90" i="21" s="1"/>
  <c r="I90" i="21" s="1"/>
  <c r="P54" i="21"/>
  <c r="H54" i="21" s="1"/>
  <c r="I54" i="21" s="1"/>
  <c r="P22" i="21"/>
  <c r="H22" i="21" s="1"/>
  <c r="I22" i="21" s="1"/>
  <c r="P103" i="21"/>
  <c r="H103" i="21" s="1"/>
  <c r="I103" i="21" s="1"/>
  <c r="P96" i="21"/>
  <c r="H96" i="21" s="1"/>
  <c r="I96" i="21" s="1"/>
  <c r="P89" i="21"/>
  <c r="H89" i="21" s="1"/>
  <c r="I89" i="21" s="1"/>
  <c r="P82" i="21"/>
  <c r="H82" i="21" s="1"/>
  <c r="I82" i="21" s="1"/>
  <c r="P78" i="21"/>
  <c r="H78" i="21" s="1"/>
  <c r="I78" i="21" s="1"/>
  <c r="P71" i="21"/>
  <c r="H71" i="21" s="1"/>
  <c r="I71" i="21" s="1"/>
  <c r="P64" i="21"/>
  <c r="H64" i="21" s="1"/>
  <c r="I64" i="21" s="1"/>
  <c r="P57" i="21"/>
  <c r="H57" i="21" s="1"/>
  <c r="I57" i="21" s="1"/>
  <c r="P50" i="21"/>
  <c r="H50" i="21" s="1"/>
  <c r="I50" i="21" s="1"/>
  <c r="P46" i="21"/>
  <c r="H46" i="21" s="1"/>
  <c r="I46" i="21" s="1"/>
  <c r="P39" i="21"/>
  <c r="H39" i="21" s="1"/>
  <c r="I39" i="21" s="1"/>
  <c r="P32" i="21"/>
  <c r="H32" i="21" s="1"/>
  <c r="I32" i="21" s="1"/>
  <c r="P25" i="21"/>
  <c r="H25" i="21" s="1"/>
  <c r="I25" i="21" s="1"/>
  <c r="P18" i="21"/>
  <c r="H18" i="21" s="1"/>
  <c r="I18" i="21" s="1"/>
  <c r="P14" i="21"/>
  <c r="H14" i="21" s="1"/>
  <c r="I14" i="21" s="1"/>
  <c r="P65" i="21"/>
  <c r="H65" i="21" s="1"/>
  <c r="I65" i="21" s="1"/>
  <c r="P99" i="21"/>
  <c r="H99" i="21" s="1"/>
  <c r="I99" i="21" s="1"/>
  <c r="P92" i="21"/>
  <c r="P85" i="21"/>
  <c r="H85" i="21" s="1"/>
  <c r="I85" i="21" s="1"/>
  <c r="P67" i="21"/>
  <c r="H67" i="21" s="1"/>
  <c r="I67" i="21" s="1"/>
  <c r="P60" i="21"/>
  <c r="P53" i="21"/>
  <c r="H53" i="21" s="1"/>
  <c r="I53" i="21" s="1"/>
  <c r="P35" i="21"/>
  <c r="H35" i="21" s="1"/>
  <c r="I35" i="21" s="1"/>
  <c r="P28" i="21"/>
  <c r="P21" i="21"/>
  <c r="H21" i="21" s="1"/>
  <c r="I21" i="21" s="1"/>
  <c r="P10" i="21"/>
  <c r="H10" i="21" s="1"/>
  <c r="I10" i="21" s="1"/>
  <c r="P6" i="21"/>
  <c r="H6" i="21" s="1"/>
  <c r="I6" i="21" s="1"/>
  <c r="P72" i="21"/>
  <c r="H72" i="21" s="1"/>
  <c r="I72" i="21" s="1"/>
  <c r="P11" i="21"/>
  <c r="H11" i="21" s="1"/>
  <c r="I11" i="21" s="1"/>
  <c r="P102" i="21"/>
  <c r="H102" i="21" s="1"/>
  <c r="I102" i="21" s="1"/>
  <c r="P95" i="21"/>
  <c r="H95" i="21" s="1"/>
  <c r="I95" i="21" s="1"/>
  <c r="P88" i="21"/>
  <c r="H88" i="21" s="1"/>
  <c r="I88" i="21" s="1"/>
  <c r="P81" i="21"/>
  <c r="H81" i="21" s="1"/>
  <c r="I81" i="21" s="1"/>
  <c r="P74" i="21"/>
  <c r="H74" i="21" s="1"/>
  <c r="I74" i="21" s="1"/>
  <c r="P70" i="21"/>
  <c r="H70" i="21" s="1"/>
  <c r="I70" i="21" s="1"/>
  <c r="P63" i="21"/>
  <c r="H63" i="21" s="1"/>
  <c r="I63" i="21" s="1"/>
  <c r="P56" i="21"/>
  <c r="H56" i="21" s="1"/>
  <c r="I56" i="21" s="1"/>
  <c r="P49" i="21"/>
  <c r="H49" i="21" s="1"/>
  <c r="I49" i="21" s="1"/>
  <c r="P42" i="21"/>
  <c r="H42" i="21" s="1"/>
  <c r="I42" i="21" s="1"/>
  <c r="P38" i="21"/>
  <c r="H38" i="21" s="1"/>
  <c r="I38" i="21" s="1"/>
  <c r="P31" i="21"/>
  <c r="H31" i="21" s="1"/>
  <c r="I31" i="21" s="1"/>
  <c r="P24" i="21"/>
  <c r="H24" i="21" s="1"/>
  <c r="I24" i="21" s="1"/>
  <c r="P17" i="21"/>
  <c r="H17" i="21" s="1"/>
  <c r="I17" i="21" s="1"/>
  <c r="P13" i="21"/>
  <c r="H13" i="21" s="1"/>
  <c r="I13" i="21" s="1"/>
  <c r="P104" i="21"/>
  <c r="H104" i="21" s="1"/>
  <c r="I104" i="21" s="1"/>
  <c r="P40" i="21"/>
  <c r="H40" i="21" s="1"/>
  <c r="I40" i="21" s="1"/>
  <c r="P91" i="21"/>
  <c r="H91" i="21" s="1"/>
  <c r="I91" i="21" s="1"/>
  <c r="P84" i="21"/>
  <c r="P77" i="21"/>
  <c r="H77" i="21" s="1"/>
  <c r="I77" i="21" s="1"/>
  <c r="P59" i="21"/>
  <c r="H59" i="21" s="1"/>
  <c r="I59" i="21" s="1"/>
  <c r="P52" i="21"/>
  <c r="P45" i="21"/>
  <c r="P27" i="21"/>
  <c r="H27" i="21" s="1"/>
  <c r="I27" i="21" s="1"/>
  <c r="P20" i="21"/>
  <c r="P9" i="21"/>
  <c r="H9" i="21" s="1"/>
  <c r="I9" i="21" s="1"/>
  <c r="P97" i="21"/>
  <c r="H97" i="21" s="1"/>
  <c r="I97" i="21" s="1"/>
  <c r="P79" i="21"/>
  <c r="H79" i="21" s="1"/>
  <c r="I79" i="21" s="1"/>
  <c r="P58" i="21"/>
  <c r="H58" i="21" s="1"/>
  <c r="I58" i="21" s="1"/>
  <c r="P33" i="21"/>
  <c r="H33" i="21" s="1"/>
  <c r="I33" i="21" s="1"/>
  <c r="P98" i="21"/>
  <c r="H98" i="21" s="1"/>
  <c r="I98" i="21" s="1"/>
  <c r="P94" i="21"/>
  <c r="H94" i="21" s="1"/>
  <c r="I94" i="21" s="1"/>
  <c r="P87" i="21"/>
  <c r="H87" i="21" s="1"/>
  <c r="I87" i="21" s="1"/>
  <c r="P80" i="21"/>
  <c r="H80" i="21" s="1"/>
  <c r="I80" i="21" s="1"/>
  <c r="P73" i="21"/>
  <c r="H73" i="21" s="1"/>
  <c r="I73" i="21" s="1"/>
  <c r="P66" i="21"/>
  <c r="H66" i="21" s="1"/>
  <c r="I66" i="21" s="1"/>
  <c r="P62" i="21"/>
  <c r="H62" i="21" s="1"/>
  <c r="I62" i="21" s="1"/>
  <c r="P55" i="21"/>
  <c r="H55" i="21" s="1"/>
  <c r="I55" i="21" s="1"/>
  <c r="P48" i="21"/>
  <c r="H48" i="21" s="1"/>
  <c r="I48" i="21" s="1"/>
  <c r="P41" i="21"/>
  <c r="H41" i="21" s="1"/>
  <c r="I41" i="21" s="1"/>
  <c r="P34" i="21"/>
  <c r="H34" i="21" s="1"/>
  <c r="I34" i="21" s="1"/>
  <c r="P30" i="21"/>
  <c r="H30" i="21" s="1"/>
  <c r="I30" i="21" s="1"/>
  <c r="P23" i="21"/>
  <c r="H23" i="21" s="1"/>
  <c r="I23" i="21" s="1"/>
  <c r="P16" i="21"/>
  <c r="H16" i="21" s="1"/>
  <c r="I16" i="21" s="1"/>
  <c r="C101" i="23"/>
  <c r="P101" i="23" s="1"/>
  <c r="C93" i="23"/>
  <c r="P93" i="23" s="1"/>
  <c r="C85" i="23"/>
  <c r="P85" i="23" s="1"/>
  <c r="C77" i="23"/>
  <c r="P77" i="23" s="1"/>
  <c r="C69" i="23"/>
  <c r="P69" i="23" s="1"/>
  <c r="C61" i="23"/>
  <c r="P61" i="23" s="1"/>
  <c r="C53" i="23"/>
  <c r="P53" i="23" s="1"/>
  <c r="C45" i="23"/>
  <c r="P45" i="23" s="1"/>
  <c r="C37" i="23"/>
  <c r="P37" i="23" s="1"/>
  <c r="C29" i="23"/>
  <c r="P29" i="23" s="1"/>
  <c r="C21" i="23"/>
  <c r="P21" i="23" s="1"/>
  <c r="C13" i="23"/>
  <c r="P13" i="23" s="1"/>
  <c r="C5" i="23"/>
  <c r="P5" i="23" s="1"/>
  <c r="Q88" i="23"/>
  <c r="H88" i="23" s="1"/>
  <c r="I88" i="23" s="1"/>
  <c r="Q78" i="23"/>
  <c r="Q71" i="23"/>
  <c r="H71" i="23" s="1"/>
  <c r="I71" i="23" s="1"/>
  <c r="Q61" i="23"/>
  <c r="H61" i="23" s="1"/>
  <c r="I61" i="23" s="1"/>
  <c r="Q58" i="23"/>
  <c r="H58" i="23" s="1"/>
  <c r="I58" i="23" s="1"/>
  <c r="Q51" i="23"/>
  <c r="H51" i="23" s="1"/>
  <c r="I51" i="23" s="1"/>
  <c r="Q44" i="23"/>
  <c r="H44" i="23" s="1"/>
  <c r="I44" i="23" s="1"/>
  <c r="Q41" i="23"/>
  <c r="H41" i="23" s="1"/>
  <c r="I41" i="23" s="1"/>
  <c r="Q24" i="23"/>
  <c r="H24" i="23" s="1"/>
  <c r="I24" i="23" s="1"/>
  <c r="Q20" i="23"/>
  <c r="H20" i="23" s="1"/>
  <c r="I20" i="23" s="1"/>
  <c r="Q17" i="23"/>
  <c r="H17" i="23" s="1"/>
  <c r="I17" i="23" s="1"/>
  <c r="Q13" i="23"/>
  <c r="H13" i="23" s="1"/>
  <c r="I13" i="23" s="1"/>
  <c r="Q10" i="23"/>
  <c r="H10" i="23" s="1"/>
  <c r="I10" i="23" s="1"/>
  <c r="Q6" i="23"/>
  <c r="C99" i="23"/>
  <c r="P99" i="23" s="1"/>
  <c r="C91" i="23"/>
  <c r="P91" i="23" s="1"/>
  <c r="C83" i="23"/>
  <c r="P83" i="23" s="1"/>
  <c r="C75" i="23"/>
  <c r="P75" i="23" s="1"/>
  <c r="C67" i="23"/>
  <c r="P67" i="23" s="1"/>
  <c r="C59" i="23"/>
  <c r="P59" i="23" s="1"/>
  <c r="C51" i="23"/>
  <c r="P51" i="23" s="1"/>
  <c r="C43" i="23"/>
  <c r="P43" i="23" s="1"/>
  <c r="C35" i="23"/>
  <c r="P35" i="23" s="1"/>
  <c r="C27" i="23"/>
  <c r="P27" i="23" s="1"/>
  <c r="C19" i="23"/>
  <c r="P19" i="23" s="1"/>
  <c r="C11" i="23"/>
  <c r="P11" i="23" s="1"/>
  <c r="Q104" i="23"/>
  <c r="H104" i="23" s="1"/>
  <c r="I104" i="23" s="1"/>
  <c r="Q94" i="23"/>
  <c r="Q87" i="23"/>
  <c r="H87" i="23" s="1"/>
  <c r="I87" i="23" s="1"/>
  <c r="Q77" i="23"/>
  <c r="H77" i="23" s="1"/>
  <c r="I77" i="23" s="1"/>
  <c r="Q74" i="23"/>
  <c r="H74" i="23" s="1"/>
  <c r="I74" i="23" s="1"/>
  <c r="Q67" i="23"/>
  <c r="H67" i="23" s="1"/>
  <c r="I67" i="23" s="1"/>
  <c r="Q60" i="23"/>
  <c r="H60" i="23" s="1"/>
  <c r="I60" i="23" s="1"/>
  <c r="Q57" i="23"/>
  <c r="H57" i="23" s="1"/>
  <c r="I57" i="23" s="1"/>
  <c r="Q40" i="23"/>
  <c r="H40" i="23" s="1"/>
  <c r="I40" i="23" s="1"/>
  <c r="Q30" i="23"/>
  <c r="Q23" i="23"/>
  <c r="H23" i="23" s="1"/>
  <c r="I23" i="23" s="1"/>
  <c r="Q16" i="23"/>
  <c r="H16" i="23" s="1"/>
  <c r="I16" i="23" s="1"/>
  <c r="Q12" i="23"/>
  <c r="H12" i="23" s="1"/>
  <c r="I12" i="23" s="1"/>
  <c r="Q9" i="23"/>
  <c r="H9" i="23" s="1"/>
  <c r="I9" i="23" s="1"/>
  <c r="C98" i="23"/>
  <c r="P98" i="23" s="1"/>
  <c r="C90" i="23"/>
  <c r="P90" i="23" s="1"/>
  <c r="C82" i="23"/>
  <c r="P82" i="23" s="1"/>
  <c r="C74" i="23"/>
  <c r="P74" i="23" s="1"/>
  <c r="C66" i="23"/>
  <c r="P66" i="23" s="1"/>
  <c r="C58" i="23"/>
  <c r="P58" i="23" s="1"/>
  <c r="C50" i="23"/>
  <c r="P50" i="23" s="1"/>
  <c r="C42" i="23"/>
  <c r="P42" i="23" s="1"/>
  <c r="C34" i="23"/>
  <c r="P34" i="23" s="1"/>
  <c r="C26" i="23"/>
  <c r="P26" i="23" s="1"/>
  <c r="C18" i="23"/>
  <c r="P18" i="23" s="1"/>
  <c r="C10" i="23"/>
  <c r="P10" i="23" s="1"/>
  <c r="H102" i="23"/>
  <c r="I102" i="23" s="1"/>
  <c r="Q100" i="23"/>
  <c r="H100" i="23" s="1"/>
  <c r="I100" i="23" s="1"/>
  <c r="Q97" i="23"/>
  <c r="H97" i="23" s="1"/>
  <c r="I97" i="23" s="1"/>
  <c r="Q80" i="23"/>
  <c r="H80" i="23" s="1"/>
  <c r="I80" i="23" s="1"/>
  <c r="Q70" i="23"/>
  <c r="Q63" i="23"/>
  <c r="H63" i="23" s="1"/>
  <c r="I63" i="23" s="1"/>
  <c r="Q53" i="23"/>
  <c r="H53" i="23" s="1"/>
  <c r="I53" i="23" s="1"/>
  <c r="Q50" i="23"/>
  <c r="H50" i="23" s="1"/>
  <c r="I50" i="23" s="1"/>
  <c r="Q43" i="23"/>
  <c r="H43" i="23" s="1"/>
  <c r="I43" i="23" s="1"/>
  <c r="Q36" i="23"/>
  <c r="H36" i="23" s="1"/>
  <c r="I36" i="23" s="1"/>
  <c r="Q33" i="23"/>
  <c r="H33" i="23" s="1"/>
  <c r="I33" i="23" s="1"/>
  <c r="Q19" i="23"/>
  <c r="H19" i="23" s="1"/>
  <c r="I19" i="23" s="1"/>
  <c r="C97" i="23"/>
  <c r="P97" i="23" s="1"/>
  <c r="C89" i="23"/>
  <c r="P89" i="23" s="1"/>
  <c r="C81" i="23"/>
  <c r="P81" i="23" s="1"/>
  <c r="O81" i="23" s="1"/>
  <c r="C73" i="23"/>
  <c r="P73" i="23" s="1"/>
  <c r="C65" i="23"/>
  <c r="P65" i="23" s="1"/>
  <c r="C57" i="23"/>
  <c r="P57" i="23" s="1"/>
  <c r="C49" i="23"/>
  <c r="P49" i="23" s="1"/>
  <c r="C41" i="23"/>
  <c r="P41" i="23" s="1"/>
  <c r="O41" i="23" s="1"/>
  <c r="C33" i="23"/>
  <c r="P33" i="23" s="1"/>
  <c r="C25" i="23"/>
  <c r="P25" i="23" s="1"/>
  <c r="C17" i="23"/>
  <c r="P17" i="23" s="1"/>
  <c r="C9" i="23"/>
  <c r="P9" i="23" s="1"/>
  <c r="Q103" i="23"/>
  <c r="H103" i="23" s="1"/>
  <c r="I103" i="23" s="1"/>
  <c r="Q93" i="23"/>
  <c r="H93" i="23" s="1"/>
  <c r="I93" i="23" s="1"/>
  <c r="Q90" i="23"/>
  <c r="H90" i="23" s="1"/>
  <c r="I90" i="23" s="1"/>
  <c r="Q83" i="23"/>
  <c r="H83" i="23" s="1"/>
  <c r="I83" i="23" s="1"/>
  <c r="Q76" i="23"/>
  <c r="H76" i="23" s="1"/>
  <c r="I76" i="23" s="1"/>
  <c r="Q73" i="23"/>
  <c r="H73" i="23" s="1"/>
  <c r="I73" i="23" s="1"/>
  <c r="Q56" i="23"/>
  <c r="H56" i="23" s="1"/>
  <c r="I56" i="23" s="1"/>
  <c r="Q46" i="23"/>
  <c r="Q39" i="23"/>
  <c r="H39" i="23" s="1"/>
  <c r="I39" i="23" s="1"/>
  <c r="Q29" i="23"/>
  <c r="H29" i="23" s="1"/>
  <c r="I29" i="23" s="1"/>
  <c r="Q26" i="23"/>
  <c r="H26" i="23" s="1"/>
  <c r="I26" i="23" s="1"/>
  <c r="Q22" i="23"/>
  <c r="Q15" i="23"/>
  <c r="H15" i="23" s="1"/>
  <c r="I15" i="23" s="1"/>
  <c r="Q8" i="23"/>
  <c r="H8" i="23" s="1"/>
  <c r="I8" i="23" s="1"/>
  <c r="C104" i="23"/>
  <c r="P104" i="23" s="1"/>
  <c r="O104" i="23" s="1"/>
  <c r="C96" i="23"/>
  <c r="P96" i="23" s="1"/>
  <c r="C88" i="23"/>
  <c r="P88" i="23" s="1"/>
  <c r="C80" i="23"/>
  <c r="P80" i="23" s="1"/>
  <c r="C72" i="23"/>
  <c r="P72" i="23" s="1"/>
  <c r="C64" i="23"/>
  <c r="P64" i="23" s="1"/>
  <c r="C56" i="23"/>
  <c r="P56" i="23" s="1"/>
  <c r="C48" i="23"/>
  <c r="P48" i="23" s="1"/>
  <c r="C40" i="23"/>
  <c r="P40" i="23" s="1"/>
  <c r="O40" i="23" s="1"/>
  <c r="C32" i="23"/>
  <c r="P32" i="23" s="1"/>
  <c r="C24" i="23"/>
  <c r="P24" i="23" s="1"/>
  <c r="C16" i="23"/>
  <c r="P16" i="23" s="1"/>
  <c r="C8" i="23"/>
  <c r="P8" i="23" s="1"/>
  <c r="Q96" i="23"/>
  <c r="H96" i="23" s="1"/>
  <c r="I96" i="23" s="1"/>
  <c r="Q86" i="23"/>
  <c r="Q79" i="23"/>
  <c r="H79" i="23" s="1"/>
  <c r="I79" i="23" s="1"/>
  <c r="Q69" i="23"/>
  <c r="H69" i="23" s="1"/>
  <c r="I69" i="23" s="1"/>
  <c r="Q66" i="23"/>
  <c r="H66" i="23" s="1"/>
  <c r="I66" i="23" s="1"/>
  <c r="Q59" i="23"/>
  <c r="H59" i="23" s="1"/>
  <c r="I59" i="23" s="1"/>
  <c r="Q52" i="23"/>
  <c r="H52" i="23" s="1"/>
  <c r="I52" i="23" s="1"/>
  <c r="Q49" i="23"/>
  <c r="H49" i="23" s="1"/>
  <c r="I49" i="23" s="1"/>
  <c r="Q32" i="23"/>
  <c r="H32" i="23" s="1"/>
  <c r="I32" i="23" s="1"/>
  <c r="Q11" i="23"/>
  <c r="H11" i="23" s="1"/>
  <c r="I11" i="23" s="1"/>
  <c r="C103" i="23"/>
  <c r="P103" i="23" s="1"/>
  <c r="C95" i="23"/>
  <c r="P95" i="23" s="1"/>
  <c r="C87" i="23"/>
  <c r="P87" i="23" s="1"/>
  <c r="C79" i="23"/>
  <c r="P79" i="23" s="1"/>
  <c r="C71" i="23"/>
  <c r="P71" i="23" s="1"/>
  <c r="C63" i="23"/>
  <c r="P63" i="23" s="1"/>
  <c r="C55" i="23"/>
  <c r="P55" i="23" s="1"/>
  <c r="C47" i="23"/>
  <c r="P47" i="23" s="1"/>
  <c r="O47" i="23" s="1"/>
  <c r="C39" i="23"/>
  <c r="P39" i="23" s="1"/>
  <c r="C31" i="23"/>
  <c r="P31" i="23" s="1"/>
  <c r="C23" i="23"/>
  <c r="P23" i="23" s="1"/>
  <c r="C15" i="23"/>
  <c r="P15" i="23" s="1"/>
  <c r="C7" i="23"/>
  <c r="P7" i="23" s="1"/>
  <c r="Q99" i="23"/>
  <c r="H99" i="23" s="1"/>
  <c r="I99" i="23" s="1"/>
  <c r="Q92" i="23"/>
  <c r="H92" i="23" s="1"/>
  <c r="I92" i="23" s="1"/>
  <c r="Q89" i="23"/>
  <c r="H89" i="23" s="1"/>
  <c r="I89" i="23" s="1"/>
  <c r="Q72" i="23"/>
  <c r="H72" i="23" s="1"/>
  <c r="I72" i="23" s="1"/>
  <c r="Q62" i="23"/>
  <c r="Q55" i="23"/>
  <c r="H55" i="23" s="1"/>
  <c r="I55" i="23" s="1"/>
  <c r="Q45" i="23"/>
  <c r="H45" i="23" s="1"/>
  <c r="I45" i="23" s="1"/>
  <c r="Q42" i="23"/>
  <c r="H42" i="23" s="1"/>
  <c r="I42" i="23" s="1"/>
  <c r="Q35" i="23"/>
  <c r="H35" i="23" s="1"/>
  <c r="I35" i="23" s="1"/>
  <c r="Q28" i="23"/>
  <c r="H28" i="23" s="1"/>
  <c r="I28" i="23" s="1"/>
  <c r="Q25" i="23"/>
  <c r="H25" i="23" s="1"/>
  <c r="I25" i="23" s="1"/>
  <c r="Q21" i="23"/>
  <c r="H21" i="23" s="1"/>
  <c r="I21" i="23" s="1"/>
  <c r="Q18" i="23"/>
  <c r="H18" i="23" s="1"/>
  <c r="I18" i="23" s="1"/>
  <c r="Q14" i="23"/>
  <c r="C97" i="6"/>
  <c r="B94" i="25" s="1"/>
  <c r="C89" i="6"/>
  <c r="B86" i="25" s="1"/>
  <c r="C81" i="6"/>
  <c r="C73" i="6"/>
  <c r="C65" i="6"/>
  <c r="C57" i="6"/>
  <c r="C49" i="6"/>
  <c r="C41" i="6"/>
  <c r="C33" i="6"/>
  <c r="C25" i="6"/>
  <c r="C17" i="6"/>
  <c r="B14" i="25" s="1"/>
  <c r="C9" i="6"/>
  <c r="B6" i="25" s="1"/>
  <c r="C103" i="6"/>
  <c r="B100" i="25" s="1"/>
  <c r="C95" i="6"/>
  <c r="B92" i="25" s="1"/>
  <c r="C87" i="6"/>
  <c r="B84" i="25" s="1"/>
  <c r="C79" i="6"/>
  <c r="C71" i="6"/>
  <c r="C63" i="6"/>
  <c r="C55" i="6"/>
  <c r="C47" i="6"/>
  <c r="C39" i="6"/>
  <c r="C31" i="6"/>
  <c r="C23" i="6"/>
  <c r="B20" i="25" s="1"/>
  <c r="C15" i="6"/>
  <c r="B12" i="25" s="1"/>
  <c r="C7" i="6"/>
  <c r="B4" i="25" s="1"/>
  <c r="C102" i="6"/>
  <c r="B99" i="25" s="1"/>
  <c r="C94" i="6"/>
  <c r="B91" i="25" s="1"/>
  <c r="C86" i="6"/>
  <c r="B83" i="25" s="1"/>
  <c r="C78" i="6"/>
  <c r="C70" i="6"/>
  <c r="C62" i="6"/>
  <c r="C54" i="6"/>
  <c r="C46" i="6"/>
  <c r="C38" i="6"/>
  <c r="C30" i="6"/>
  <c r="C22" i="6"/>
  <c r="B19" i="25" s="1"/>
  <c r="C14" i="6"/>
  <c r="B11" i="25" s="1"/>
  <c r="C6" i="6"/>
  <c r="B3" i="25" s="1"/>
  <c r="C101" i="6"/>
  <c r="B98" i="25" s="1"/>
  <c r="C93" i="6"/>
  <c r="B90" i="25" s="1"/>
  <c r="C85" i="6"/>
  <c r="B82" i="25" s="1"/>
  <c r="C77" i="6"/>
  <c r="C69" i="6"/>
  <c r="C61" i="6"/>
  <c r="C53" i="6"/>
  <c r="C45" i="6"/>
  <c r="C37" i="6"/>
  <c r="C29" i="6"/>
  <c r="C21" i="6"/>
  <c r="B18" i="25" s="1"/>
  <c r="C13" i="6"/>
  <c r="B10" i="25" s="1"/>
  <c r="C5" i="6"/>
  <c r="B2" i="25" s="1"/>
  <c r="C100" i="6"/>
  <c r="B97" i="25" s="1"/>
  <c r="C92" i="6"/>
  <c r="B89" i="25" s="1"/>
  <c r="C84" i="6"/>
  <c r="B81" i="25" s="1"/>
  <c r="C76" i="6"/>
  <c r="C68" i="6"/>
  <c r="C60" i="6"/>
  <c r="C52" i="6"/>
  <c r="C44" i="6"/>
  <c r="C36" i="6"/>
  <c r="C28" i="6"/>
  <c r="C20" i="6"/>
  <c r="B17" i="25" s="1"/>
  <c r="C12" i="6"/>
  <c r="B9" i="25" s="1"/>
  <c r="C99" i="6"/>
  <c r="B96" i="25" s="1"/>
  <c r="C91" i="6"/>
  <c r="B88" i="25" s="1"/>
  <c r="C83" i="6"/>
  <c r="C75" i="6"/>
  <c r="C67" i="6"/>
  <c r="C59" i="6"/>
  <c r="C51" i="6"/>
  <c r="C43" i="6"/>
  <c r="C35" i="6"/>
  <c r="C27" i="6"/>
  <c r="C19" i="6"/>
  <c r="B16" i="25" s="1"/>
  <c r="M5" i="27"/>
  <c r="H5" i="27" s="1"/>
  <c r="E302" i="25" s="1"/>
  <c r="C7" i="21"/>
  <c r="O7" i="21" s="1"/>
  <c r="C25" i="21"/>
  <c r="O25" i="21" s="1"/>
  <c r="C32" i="21"/>
  <c r="O32" i="21" s="1"/>
  <c r="C15" i="21"/>
  <c r="O15" i="21" s="1"/>
  <c r="C41" i="21"/>
  <c r="O41" i="21" s="1"/>
  <c r="C33" i="21"/>
  <c r="O33" i="21" s="1"/>
  <c r="C24" i="21"/>
  <c r="O24" i="21" s="1"/>
  <c r="C23" i="21"/>
  <c r="O23" i="21" s="1"/>
  <c r="C46" i="21"/>
  <c r="O46" i="21" s="1"/>
  <c r="C38" i="21"/>
  <c r="O38" i="21" s="1"/>
  <c r="C30" i="21"/>
  <c r="O30" i="21" s="1"/>
  <c r="C22" i="21"/>
  <c r="O22" i="21" s="1"/>
  <c r="C14" i="21"/>
  <c r="O14" i="21" s="1"/>
  <c r="C17" i="21"/>
  <c r="O17" i="21" s="1"/>
  <c r="C48" i="21"/>
  <c r="O48" i="21" s="1"/>
  <c r="C5" i="21"/>
  <c r="C31" i="21"/>
  <c r="O31" i="21" s="1"/>
  <c r="N31" i="21" s="1"/>
  <c r="C53" i="21"/>
  <c r="O53" i="21" s="1"/>
  <c r="C45" i="21"/>
  <c r="O45" i="21" s="1"/>
  <c r="C37" i="21"/>
  <c r="O37" i="21" s="1"/>
  <c r="C29" i="21"/>
  <c r="O29" i="21" s="1"/>
  <c r="C21" i="21"/>
  <c r="O21" i="21" s="1"/>
  <c r="C13" i="21"/>
  <c r="O13" i="21" s="1"/>
  <c r="P5" i="21"/>
  <c r="H5" i="21" s="1"/>
  <c r="I5" i="21" s="1"/>
  <c r="C9" i="21"/>
  <c r="O9" i="21" s="1"/>
  <c r="C40" i="21"/>
  <c r="O40" i="21" s="1"/>
  <c r="C8" i="21"/>
  <c r="O8" i="21" s="1"/>
  <c r="C39" i="21"/>
  <c r="O39" i="21" s="1"/>
  <c r="N39" i="21" s="1"/>
  <c r="C52" i="21"/>
  <c r="O52" i="21" s="1"/>
  <c r="C44" i="21"/>
  <c r="O44" i="21" s="1"/>
  <c r="C36" i="21"/>
  <c r="O36" i="21" s="1"/>
  <c r="C28" i="21"/>
  <c r="O28" i="21" s="1"/>
  <c r="C20" i="21"/>
  <c r="O20" i="21" s="1"/>
  <c r="C12" i="21"/>
  <c r="O12" i="21" s="1"/>
  <c r="N12" i="21" s="1"/>
  <c r="C49" i="21"/>
  <c r="O49" i="21" s="1"/>
  <c r="C6" i="21"/>
  <c r="O6" i="21" s="1"/>
  <c r="N6" i="21" s="1"/>
  <c r="C16" i="21"/>
  <c r="O16" i="21" s="1"/>
  <c r="C51" i="21"/>
  <c r="O51" i="21" s="1"/>
  <c r="N51" i="21" s="1"/>
  <c r="C43" i="21"/>
  <c r="O43" i="21" s="1"/>
  <c r="C35" i="21"/>
  <c r="O35" i="21" s="1"/>
  <c r="C27" i="21"/>
  <c r="O27" i="21" s="1"/>
  <c r="C19" i="21"/>
  <c r="O19" i="21" s="1"/>
  <c r="C11" i="21"/>
  <c r="O11" i="21" s="1"/>
  <c r="C47" i="21"/>
  <c r="O47" i="21" s="1"/>
  <c r="N47" i="21" s="1"/>
  <c r="C50" i="21"/>
  <c r="O50" i="21" s="1"/>
  <c r="N50" i="21" s="1"/>
  <c r="C42" i="21"/>
  <c r="O42" i="21" s="1"/>
  <c r="C34" i="21"/>
  <c r="O34" i="21" s="1"/>
  <c r="C26" i="21"/>
  <c r="O26" i="21" s="1"/>
  <c r="C18" i="21"/>
  <c r="O18" i="21" s="1"/>
  <c r="C10" i="21"/>
  <c r="O10" i="21" s="1"/>
  <c r="C67" i="21"/>
  <c r="C89" i="21"/>
  <c r="C73" i="21"/>
  <c r="C72" i="21"/>
  <c r="C88" i="21"/>
  <c r="C65" i="21"/>
  <c r="C64" i="21"/>
  <c r="C60" i="21"/>
  <c r="C104" i="21"/>
  <c r="C81" i="21"/>
  <c r="C59" i="21"/>
  <c r="C83" i="21"/>
  <c r="C99" i="21"/>
  <c r="C80" i="21"/>
  <c r="C57" i="21"/>
  <c r="C97" i="21"/>
  <c r="C75" i="21"/>
  <c r="C56" i="21"/>
  <c r="C96" i="21"/>
  <c r="C91" i="21"/>
  <c r="B122" i="25"/>
  <c r="C98" i="21"/>
  <c r="C90" i="21"/>
  <c r="C82" i="21"/>
  <c r="C74" i="21"/>
  <c r="C66" i="21"/>
  <c r="C58" i="21"/>
  <c r="C103" i="21"/>
  <c r="C95" i="21"/>
  <c r="C87" i="21"/>
  <c r="C79" i="21"/>
  <c r="C71" i="21"/>
  <c r="C63" i="21"/>
  <c r="C55" i="21"/>
  <c r="C102" i="21"/>
  <c r="C94" i="21"/>
  <c r="C86" i="21"/>
  <c r="C78" i="21"/>
  <c r="C70" i="21"/>
  <c r="C62" i="21"/>
  <c r="C54" i="21"/>
  <c r="C101" i="21"/>
  <c r="C93" i="21"/>
  <c r="C85" i="21"/>
  <c r="C77" i="21"/>
  <c r="C69" i="21"/>
  <c r="C61" i="21"/>
  <c r="C100" i="21"/>
  <c r="C92" i="21"/>
  <c r="C84" i="21"/>
  <c r="C76" i="21"/>
  <c r="C68" i="21"/>
  <c r="B346" i="25"/>
  <c r="B348" i="25"/>
  <c r="B352" i="25"/>
  <c r="B344" i="25"/>
  <c r="B143" i="25"/>
  <c r="B141" i="25"/>
  <c r="B157" i="25"/>
  <c r="D5" i="1"/>
  <c r="E5" i="1"/>
  <c r="F5" i="1"/>
  <c r="G5" i="1"/>
  <c r="H5" i="1"/>
  <c r="B139" i="25" l="1"/>
  <c r="O48" i="23"/>
  <c r="B135" i="25"/>
  <c r="B164" i="25"/>
  <c r="B179" i="25"/>
  <c r="N10" i="21"/>
  <c r="E207" i="25" s="1"/>
  <c r="B159" i="25"/>
  <c r="N19" i="21"/>
  <c r="E216" i="25" s="1"/>
  <c r="N26" i="21"/>
  <c r="N15" i="21"/>
  <c r="N21" i="21"/>
  <c r="N37" i="21"/>
  <c r="N8" i="21"/>
  <c r="E205" i="25" s="1"/>
  <c r="N13" i="21"/>
  <c r="E210" i="25" s="1"/>
  <c r="N44" i="21"/>
  <c r="N29" i="21"/>
  <c r="E226" i="25" s="1"/>
  <c r="N32" i="21"/>
  <c r="N38" i="21"/>
  <c r="E235" i="25" s="1"/>
  <c r="N17" i="21"/>
  <c r="E214" i="25" s="1"/>
  <c r="N43" i="21"/>
  <c r="N16" i="21"/>
  <c r="E213" i="25" s="1"/>
  <c r="N41" i="21"/>
  <c r="E238" i="25" s="1"/>
  <c r="N22" i="21"/>
  <c r="N30" i="21"/>
  <c r="E227" i="25" s="1"/>
  <c r="N23" i="21"/>
  <c r="E220" i="25" s="1"/>
  <c r="N46" i="21"/>
  <c r="E243" i="25" s="1"/>
  <c r="N49" i="21"/>
  <c r="E246" i="25" s="1"/>
  <c r="N40" i="21"/>
  <c r="E237" i="25" s="1"/>
  <c r="N53" i="21"/>
  <c r="E250" i="25" s="1"/>
  <c r="N18" i="21"/>
  <c r="E215" i="25" s="1"/>
  <c r="N24" i="21"/>
  <c r="N25" i="21"/>
  <c r="E222" i="25" s="1"/>
  <c r="N27" i="21"/>
  <c r="E224" i="25" s="1"/>
  <c r="N9" i="21"/>
  <c r="E206" i="25" s="1"/>
  <c r="N7" i="21"/>
  <c r="E204" i="25" s="1"/>
  <c r="N35" i="21"/>
  <c r="N34" i="21"/>
  <c r="E231" i="25" s="1"/>
  <c r="N42" i="21"/>
  <c r="E239" i="25" s="1"/>
  <c r="O63" i="23"/>
  <c r="O64" i="23"/>
  <c r="B145" i="25"/>
  <c r="B136" i="25"/>
  <c r="O7" i="23"/>
  <c r="B133" i="25"/>
  <c r="B147" i="25"/>
  <c r="B132" i="25"/>
  <c r="B196" i="25"/>
  <c r="B140" i="25"/>
  <c r="B182" i="25"/>
  <c r="O102" i="23"/>
  <c r="B155" i="25"/>
  <c r="O31" i="23"/>
  <c r="E128" i="25" s="1"/>
  <c r="O68" i="23"/>
  <c r="E165" i="25" s="1"/>
  <c r="B183" i="25"/>
  <c r="B199" i="25"/>
  <c r="O34" i="23"/>
  <c r="E131" i="25" s="1"/>
  <c r="P84" i="23"/>
  <c r="O84" i="23" s="1"/>
  <c r="E181" i="25" s="1"/>
  <c r="O54" i="23"/>
  <c r="B200" i="25"/>
  <c r="O51" i="23"/>
  <c r="E148" i="25" s="1"/>
  <c r="B163" i="25"/>
  <c r="B151" i="25"/>
  <c r="O23" i="23"/>
  <c r="E120" i="25" s="1"/>
  <c r="O87" i="23"/>
  <c r="E184" i="25" s="1"/>
  <c r="O10" i="23"/>
  <c r="E107" i="25" s="1"/>
  <c r="O74" i="23"/>
  <c r="E171" i="25" s="1"/>
  <c r="O37" i="23"/>
  <c r="E134" i="25" s="1"/>
  <c r="O101" i="23"/>
  <c r="E198" i="25" s="1"/>
  <c r="O98" i="23"/>
  <c r="E195" i="25" s="1"/>
  <c r="B148" i="25"/>
  <c r="O91" i="23"/>
  <c r="E188" i="25" s="1"/>
  <c r="B197" i="25"/>
  <c r="O95" i="23"/>
  <c r="E192" i="25" s="1"/>
  <c r="B154" i="25"/>
  <c r="O38" i="23"/>
  <c r="E135" i="25" s="1"/>
  <c r="O79" i="23"/>
  <c r="E176" i="25" s="1"/>
  <c r="O65" i="23"/>
  <c r="E162" i="25" s="1"/>
  <c r="O85" i="23"/>
  <c r="E182" i="25" s="1"/>
  <c r="B193" i="25"/>
  <c r="O33" i="23"/>
  <c r="E130" i="25" s="1"/>
  <c r="O97" i="23"/>
  <c r="E194" i="25" s="1"/>
  <c r="O75" i="23"/>
  <c r="B184" i="25"/>
  <c r="B149" i="25"/>
  <c r="O82" i="23"/>
  <c r="E179" i="25" s="1"/>
  <c r="O26" i="23"/>
  <c r="E123" i="25" s="1"/>
  <c r="O90" i="23"/>
  <c r="E187" i="25" s="1"/>
  <c r="O27" i="23"/>
  <c r="B165" i="25"/>
  <c r="O58" i="23"/>
  <c r="B198" i="25"/>
  <c r="B134" i="25"/>
  <c r="B180" i="25"/>
  <c r="O71" i="23"/>
  <c r="E168" i="25" s="1"/>
  <c r="O80" i="23"/>
  <c r="E177" i="25" s="1"/>
  <c r="O57" i="23"/>
  <c r="E154" i="25" s="1"/>
  <c r="O50" i="23"/>
  <c r="E147" i="25" s="1"/>
  <c r="O76" i="23"/>
  <c r="E173" i="25" s="1"/>
  <c r="B142" i="25"/>
  <c r="O24" i="23"/>
  <c r="E121" i="25" s="1"/>
  <c r="O88" i="23"/>
  <c r="E185" i="25" s="1"/>
  <c r="O13" i="23"/>
  <c r="E110" i="25" s="1"/>
  <c r="O15" i="23"/>
  <c r="E112" i="25" s="1"/>
  <c r="B138" i="25"/>
  <c r="B194" i="25"/>
  <c r="B152" i="25"/>
  <c r="B160" i="25"/>
  <c r="O9" i="23"/>
  <c r="E106" i="25" s="1"/>
  <c r="B150" i="25"/>
  <c r="B158" i="25"/>
  <c r="B146" i="25"/>
  <c r="B195" i="25"/>
  <c r="O17" i="23"/>
  <c r="E114" i="25" s="1"/>
  <c r="O29" i="23"/>
  <c r="E126" i="25" s="1"/>
  <c r="O93" i="23"/>
  <c r="E190" i="25" s="1"/>
  <c r="B153" i="25"/>
  <c r="B144" i="25"/>
  <c r="O20" i="23"/>
  <c r="E117" i="25" s="1"/>
  <c r="B161" i="25"/>
  <c r="O67" i="23"/>
  <c r="E164" i="25" s="1"/>
  <c r="N45" i="21"/>
  <c r="B298" i="25"/>
  <c r="O101" i="21"/>
  <c r="N101" i="21" s="1"/>
  <c r="E298" i="25" s="1"/>
  <c r="B289" i="25"/>
  <c r="O92" i="21"/>
  <c r="N92" i="21" s="1"/>
  <c r="E289" i="25" s="1"/>
  <c r="B251" i="25"/>
  <c r="O54" i="21"/>
  <c r="N54" i="21" s="1"/>
  <c r="E251" i="25" s="1"/>
  <c r="B260" i="25"/>
  <c r="O63" i="21"/>
  <c r="N63" i="21" s="1"/>
  <c r="B271" i="25"/>
  <c r="O74" i="21"/>
  <c r="N74" i="21" s="1"/>
  <c r="E271" i="25" s="1"/>
  <c r="B296" i="25"/>
  <c r="O99" i="21"/>
  <c r="N99" i="21" s="1"/>
  <c r="E296" i="25" s="1"/>
  <c r="B285" i="25"/>
  <c r="O88" i="21"/>
  <c r="N88" i="21" s="1"/>
  <c r="E285" i="25" s="1"/>
  <c r="N48" i="21"/>
  <c r="E245" i="25" s="1"/>
  <c r="N52" i="21"/>
  <c r="E249" i="25" s="1"/>
  <c r="H52" i="21"/>
  <c r="I52" i="21" s="1"/>
  <c r="B254" i="25"/>
  <c r="O57" i="21"/>
  <c r="N57" i="21" s="1"/>
  <c r="E254" i="25" s="1"/>
  <c r="B262" i="25"/>
  <c r="O65" i="21"/>
  <c r="N65" i="21" s="1"/>
  <c r="E262" i="25" s="1"/>
  <c r="B297" i="25"/>
  <c r="O100" i="21"/>
  <c r="N100" i="21" s="1"/>
  <c r="E297" i="25" s="1"/>
  <c r="B259" i="25"/>
  <c r="O62" i="21"/>
  <c r="N62" i="21" s="1"/>
  <c r="E259" i="25" s="1"/>
  <c r="B268" i="25"/>
  <c r="O71" i="21"/>
  <c r="N71" i="21" s="1"/>
  <c r="E268" i="25" s="1"/>
  <c r="B279" i="25"/>
  <c r="O82" i="21"/>
  <c r="N82" i="21" s="1"/>
  <c r="E279" i="25" s="1"/>
  <c r="B288" i="25"/>
  <c r="O91" i="21"/>
  <c r="N91" i="21" s="1"/>
  <c r="E288" i="25" s="1"/>
  <c r="B280" i="25"/>
  <c r="O83" i="21"/>
  <c r="N83" i="21" s="1"/>
  <c r="E280" i="25" s="1"/>
  <c r="B269" i="25"/>
  <c r="O72" i="21"/>
  <c r="N72" i="21" s="1"/>
  <c r="E269" i="25" s="1"/>
  <c r="N33" i="21"/>
  <c r="E230" i="25" s="1"/>
  <c r="H45" i="21"/>
  <c r="I45" i="21" s="1"/>
  <c r="B290" i="25"/>
  <c r="O93" i="21"/>
  <c r="N93" i="21" s="1"/>
  <c r="E290" i="25" s="1"/>
  <c r="B263" i="25"/>
  <c r="O66" i="21"/>
  <c r="N66" i="21" s="1"/>
  <c r="E263" i="25" s="1"/>
  <c r="H60" i="21"/>
  <c r="I60" i="21" s="1"/>
  <c r="B258" i="25"/>
  <c r="O61" i="21"/>
  <c r="N61" i="21" s="1"/>
  <c r="E258" i="25" s="1"/>
  <c r="B267" i="25"/>
  <c r="O70" i="21"/>
  <c r="N70" i="21" s="1"/>
  <c r="E267" i="25" s="1"/>
  <c r="B276" i="25"/>
  <c r="O79" i="21"/>
  <c r="N79" i="21" s="1"/>
  <c r="B287" i="25"/>
  <c r="O90" i="21"/>
  <c r="N90" i="21" s="1"/>
  <c r="E287" i="25" s="1"/>
  <c r="B293" i="25"/>
  <c r="O96" i="21"/>
  <c r="N96" i="21" s="1"/>
  <c r="E293" i="25" s="1"/>
  <c r="B256" i="25"/>
  <c r="O59" i="21"/>
  <c r="N59" i="21" s="1"/>
  <c r="E256" i="25" s="1"/>
  <c r="B270" i="25"/>
  <c r="O73" i="21"/>
  <c r="N73" i="21" s="1"/>
  <c r="E270" i="25" s="1"/>
  <c r="N14" i="21"/>
  <c r="E211" i="25" s="1"/>
  <c r="H92" i="21"/>
  <c r="I92" i="21" s="1"/>
  <c r="N36" i="21"/>
  <c r="E233" i="25" s="1"/>
  <c r="H36" i="21"/>
  <c r="I36" i="21" s="1"/>
  <c r="B255" i="25"/>
  <c r="O58" i="21"/>
  <c r="N58" i="21" s="1"/>
  <c r="E255" i="25" s="1"/>
  <c r="B252" i="25"/>
  <c r="O55" i="21"/>
  <c r="N55" i="21" s="1"/>
  <c r="E252" i="25" s="1"/>
  <c r="B266" i="25"/>
  <c r="O69" i="21"/>
  <c r="N69" i="21" s="1"/>
  <c r="E266" i="25" s="1"/>
  <c r="B284" i="25"/>
  <c r="O87" i="21"/>
  <c r="N87" i="21" s="1"/>
  <c r="E284" i="25" s="1"/>
  <c r="B278" i="25"/>
  <c r="O81" i="21"/>
  <c r="N81" i="21" s="1"/>
  <c r="E278" i="25" s="1"/>
  <c r="B286" i="25"/>
  <c r="O89" i="21"/>
  <c r="N89" i="21" s="1"/>
  <c r="E286" i="25" s="1"/>
  <c r="H84" i="21"/>
  <c r="I84" i="21" s="1"/>
  <c r="B299" i="25"/>
  <c r="O102" i="21"/>
  <c r="N102" i="21" s="1"/>
  <c r="E299" i="25" s="1"/>
  <c r="B277" i="25"/>
  <c r="O80" i="21"/>
  <c r="N80" i="21" s="1"/>
  <c r="E277" i="25" s="1"/>
  <c r="B275" i="25"/>
  <c r="O78" i="21"/>
  <c r="N78" i="21" s="1"/>
  <c r="E275" i="25" s="1"/>
  <c r="B295" i="25"/>
  <c r="O98" i="21"/>
  <c r="N98" i="21" s="1"/>
  <c r="E295" i="25" s="1"/>
  <c r="B253" i="25"/>
  <c r="O56" i="21"/>
  <c r="N56" i="21" s="1"/>
  <c r="E253" i="25" s="1"/>
  <c r="B274" i="25"/>
  <c r="O77" i="21"/>
  <c r="N77" i="21" s="1"/>
  <c r="E274" i="25" s="1"/>
  <c r="B283" i="25"/>
  <c r="O86" i="21"/>
  <c r="N86" i="21" s="1"/>
  <c r="E283" i="25" s="1"/>
  <c r="B292" i="25"/>
  <c r="O95" i="21"/>
  <c r="N95" i="21" s="1"/>
  <c r="E292" i="25" s="1"/>
  <c r="B272" i="25"/>
  <c r="O75" i="21"/>
  <c r="N75" i="21" s="1"/>
  <c r="E272" i="25" s="1"/>
  <c r="B301" i="25"/>
  <c r="E22" i="1" s="1"/>
  <c r="O104" i="21"/>
  <c r="N104" i="21" s="1"/>
  <c r="E301" i="25" s="1"/>
  <c r="B264" i="25"/>
  <c r="O67" i="21"/>
  <c r="N67" i="21" s="1"/>
  <c r="E264" i="25" s="1"/>
  <c r="N11" i="21"/>
  <c r="E208" i="25" s="1"/>
  <c r="N28" i="21"/>
  <c r="E225" i="25" s="1"/>
  <c r="H28" i="21"/>
  <c r="I28" i="21" s="1"/>
  <c r="B273" i="25"/>
  <c r="O76" i="21"/>
  <c r="N76" i="21" s="1"/>
  <c r="E273" i="25" s="1"/>
  <c r="B261" i="25"/>
  <c r="O64" i="21"/>
  <c r="N64" i="21" s="1"/>
  <c r="E261" i="25" s="1"/>
  <c r="B281" i="25"/>
  <c r="O84" i="21"/>
  <c r="N84" i="21" s="1"/>
  <c r="E281" i="25" s="1"/>
  <c r="B265" i="25"/>
  <c r="O68" i="21"/>
  <c r="N68" i="21" s="1"/>
  <c r="E265" i="25" s="1"/>
  <c r="B282" i="25"/>
  <c r="O85" i="21"/>
  <c r="N85" i="21" s="1"/>
  <c r="E282" i="25" s="1"/>
  <c r="B291" i="25"/>
  <c r="O94" i="21"/>
  <c r="N94" i="21" s="1"/>
  <c r="E291" i="25" s="1"/>
  <c r="B300" i="25"/>
  <c r="O103" i="21"/>
  <c r="N103" i="21" s="1"/>
  <c r="E300" i="25" s="1"/>
  <c r="B294" i="25"/>
  <c r="O97" i="21"/>
  <c r="N97" i="21" s="1"/>
  <c r="E294" i="25" s="1"/>
  <c r="B257" i="25"/>
  <c r="O60" i="21"/>
  <c r="N60" i="21" s="1"/>
  <c r="E257" i="25" s="1"/>
  <c r="N20" i="21"/>
  <c r="E217" i="25" s="1"/>
  <c r="H20" i="21"/>
  <c r="I20" i="21" s="1"/>
  <c r="H68" i="21"/>
  <c r="I68" i="21" s="1"/>
  <c r="O43" i="23"/>
  <c r="E140" i="25" s="1"/>
  <c r="O77" i="23"/>
  <c r="E174" i="25" s="1"/>
  <c r="B156" i="25"/>
  <c r="B137" i="25"/>
  <c r="O14" i="23"/>
  <c r="E111" i="25" s="1"/>
  <c r="H14" i="23"/>
  <c r="I14" i="23" s="1"/>
  <c r="O32" i="23"/>
  <c r="E129" i="25" s="1"/>
  <c r="O96" i="23"/>
  <c r="E193" i="25" s="1"/>
  <c r="O46" i="23"/>
  <c r="E143" i="25" s="1"/>
  <c r="H46" i="23"/>
  <c r="I46" i="23" s="1"/>
  <c r="O73" i="23"/>
  <c r="E170" i="25" s="1"/>
  <c r="O66" i="23"/>
  <c r="E163" i="25" s="1"/>
  <c r="O6" i="23"/>
  <c r="E103" i="25" s="1"/>
  <c r="H6" i="23"/>
  <c r="I6" i="23" s="1"/>
  <c r="O21" i="23"/>
  <c r="E118" i="25" s="1"/>
  <c r="O52" i="23"/>
  <c r="E149" i="25" s="1"/>
  <c r="O39" i="23"/>
  <c r="E136" i="25" s="1"/>
  <c r="O103" i="23"/>
  <c r="E200" i="25" s="1"/>
  <c r="O25" i="23"/>
  <c r="E122" i="25" s="1"/>
  <c r="O89" i="23"/>
  <c r="E186" i="25" s="1"/>
  <c r="O18" i="23"/>
  <c r="E115" i="25" s="1"/>
  <c r="O28" i="23"/>
  <c r="E125" i="25" s="1"/>
  <c r="O30" i="23"/>
  <c r="E127" i="25" s="1"/>
  <c r="H30" i="23"/>
  <c r="I30" i="23" s="1"/>
  <c r="B185" i="25"/>
  <c r="O86" i="23"/>
  <c r="E183" i="25" s="1"/>
  <c r="H86" i="23"/>
  <c r="I86" i="23" s="1"/>
  <c r="O56" i="23"/>
  <c r="E153" i="25" s="1"/>
  <c r="O70" i="23"/>
  <c r="E167" i="25" s="1"/>
  <c r="H70" i="23"/>
  <c r="I70" i="23" s="1"/>
  <c r="O11" i="23"/>
  <c r="E108" i="25" s="1"/>
  <c r="O45" i="23"/>
  <c r="E142" i="25" s="1"/>
  <c r="O60" i="23"/>
  <c r="E157" i="25" s="1"/>
  <c r="O59" i="23"/>
  <c r="E156" i="25" s="1"/>
  <c r="O55" i="23"/>
  <c r="E152" i="25" s="1"/>
  <c r="O22" i="23"/>
  <c r="E119" i="25" s="1"/>
  <c r="H22" i="23"/>
  <c r="I22" i="23" s="1"/>
  <c r="O19" i="23"/>
  <c r="E116" i="25" s="1"/>
  <c r="O83" i="23"/>
  <c r="E180" i="25" s="1"/>
  <c r="O78" i="23"/>
  <c r="E175" i="25" s="1"/>
  <c r="H78" i="23"/>
  <c r="I78" i="23" s="1"/>
  <c r="O53" i="23"/>
  <c r="E150" i="25" s="1"/>
  <c r="O92" i="23"/>
  <c r="E189" i="25" s="1"/>
  <c r="O94" i="23"/>
  <c r="E191" i="25" s="1"/>
  <c r="H94" i="23"/>
  <c r="I94" i="23" s="1"/>
  <c r="B162" i="25"/>
  <c r="O8" i="23"/>
  <c r="O72" i="23"/>
  <c r="E169" i="25" s="1"/>
  <c r="O49" i="23"/>
  <c r="E146" i="25" s="1"/>
  <c r="O42" i="23"/>
  <c r="E139" i="25" s="1"/>
  <c r="O61" i="23"/>
  <c r="E158" i="25" s="1"/>
  <c r="O12" i="23"/>
  <c r="E109" i="25" s="1"/>
  <c r="O36" i="23"/>
  <c r="E133" i="25" s="1"/>
  <c r="O62" i="23"/>
  <c r="E159" i="25" s="1"/>
  <c r="H62" i="23"/>
  <c r="I62" i="23" s="1"/>
  <c r="B201" i="25"/>
  <c r="O16" i="23"/>
  <c r="E113" i="25" s="1"/>
  <c r="O35" i="23"/>
  <c r="E132" i="25" s="1"/>
  <c r="O99" i="23"/>
  <c r="E196" i="25" s="1"/>
  <c r="O69" i="23"/>
  <c r="E166" i="25" s="1"/>
  <c r="O44" i="23"/>
  <c r="E141" i="25" s="1"/>
  <c r="O100" i="23"/>
  <c r="E197" i="25" s="1"/>
  <c r="B238" i="25"/>
  <c r="B239" i="25"/>
  <c r="E244" i="25"/>
  <c r="B244" i="25"/>
  <c r="B240" i="25"/>
  <c r="B217" i="25"/>
  <c r="B242" i="25"/>
  <c r="B228" i="25"/>
  <c r="B211" i="25"/>
  <c r="B231" i="25"/>
  <c r="B247" i="25"/>
  <c r="B248" i="25"/>
  <c r="B225" i="25"/>
  <c r="B206" i="25"/>
  <c r="B250" i="25"/>
  <c r="B219" i="25"/>
  <c r="B232" i="25"/>
  <c r="B213" i="25"/>
  <c r="B233" i="25"/>
  <c r="O5" i="21"/>
  <c r="N5" i="21" s="1"/>
  <c r="E202" i="25" s="1"/>
  <c r="B202" i="25"/>
  <c r="E27" i="1" s="1"/>
  <c r="B227" i="25"/>
  <c r="B220" i="25"/>
  <c r="B212" i="25"/>
  <c r="B209" i="25"/>
  <c r="B234" i="25"/>
  <c r="E241" i="25"/>
  <c r="B241" i="25"/>
  <c r="E236" i="25"/>
  <c r="B236" i="25"/>
  <c r="B245" i="25"/>
  <c r="B235" i="25"/>
  <c r="B229" i="25"/>
  <c r="B207" i="25"/>
  <c r="B208" i="25"/>
  <c r="B203" i="25"/>
  <c r="B249" i="25"/>
  <c r="B210" i="25"/>
  <c r="B243" i="25"/>
  <c r="B221" i="25"/>
  <c r="B222" i="25"/>
  <c r="B215" i="25"/>
  <c r="B216" i="25"/>
  <c r="B246" i="25"/>
  <c r="B205" i="25"/>
  <c r="B218" i="25"/>
  <c r="B214" i="25"/>
  <c r="B204" i="25"/>
  <c r="E223" i="25"/>
  <c r="B223" i="25"/>
  <c r="B224" i="25"/>
  <c r="B237" i="25"/>
  <c r="B226" i="25"/>
  <c r="B230" i="25"/>
  <c r="B110" i="25"/>
  <c r="B130" i="25"/>
  <c r="B189" i="25"/>
  <c r="B190" i="25"/>
  <c r="B167" i="25"/>
  <c r="B186" i="25"/>
  <c r="B124" i="25"/>
  <c r="B166" i="25"/>
  <c r="B187" i="25"/>
  <c r="B129" i="25"/>
  <c r="B118" i="25"/>
  <c r="B103" i="25"/>
  <c r="B131" i="25"/>
  <c r="B169" i="25"/>
  <c r="B170" i="25"/>
  <c r="B171" i="25"/>
  <c r="B192" i="25"/>
  <c r="B191" i="25"/>
  <c r="B102" i="25"/>
  <c r="G13" i="1" s="1"/>
  <c r="B126" i="25"/>
  <c r="B111" i="25"/>
  <c r="B104" i="25"/>
  <c r="B123" i="25"/>
  <c r="B168" i="25"/>
  <c r="B177" i="25"/>
  <c r="E178" i="25"/>
  <c r="B178" i="25"/>
  <c r="B119" i="25"/>
  <c r="B112" i="25"/>
  <c r="B105" i="25"/>
  <c r="B115" i="25"/>
  <c r="B107" i="25"/>
  <c r="B109" i="25"/>
  <c r="B176" i="25"/>
  <c r="B172" i="25"/>
  <c r="B188" i="25"/>
  <c r="B127" i="25"/>
  <c r="B120" i="25"/>
  <c r="B113" i="25"/>
  <c r="B106" i="25"/>
  <c r="B108" i="25"/>
  <c r="B117" i="25"/>
  <c r="B175" i="25"/>
  <c r="B128" i="25"/>
  <c r="B121" i="25"/>
  <c r="B114" i="25"/>
  <c r="B116" i="25"/>
  <c r="B125" i="25"/>
  <c r="B174" i="25"/>
  <c r="B173" i="25"/>
  <c r="F23" i="1"/>
  <c r="F30" i="1"/>
  <c r="F14" i="1"/>
  <c r="F40" i="1"/>
  <c r="F19" i="1"/>
  <c r="F11" i="1"/>
  <c r="F15" i="1"/>
  <c r="F29" i="1"/>
  <c r="F37" i="1"/>
  <c r="F18" i="1"/>
  <c r="F8" i="1"/>
  <c r="G30" i="1"/>
  <c r="G14" i="1"/>
  <c r="G8" i="1"/>
  <c r="G29" i="1"/>
  <c r="G40" i="1"/>
  <c r="G19" i="1"/>
  <c r="G11" i="1"/>
  <c r="G15" i="1"/>
  <c r="G37" i="1"/>
  <c r="G18" i="1"/>
  <c r="G23" i="1"/>
  <c r="E37" i="1"/>
  <c r="E18" i="1"/>
  <c r="E23" i="1"/>
  <c r="E30" i="1"/>
  <c r="E14" i="1"/>
  <c r="E40" i="1"/>
  <c r="E19" i="1"/>
  <c r="E11" i="1"/>
  <c r="E15" i="1"/>
  <c r="E8" i="1"/>
  <c r="E29" i="1"/>
  <c r="D29" i="1"/>
  <c r="D37" i="1"/>
  <c r="D18" i="1"/>
  <c r="D23" i="1"/>
  <c r="D8" i="1"/>
  <c r="D30" i="1"/>
  <c r="D14" i="1"/>
  <c r="D40" i="1"/>
  <c r="D19" i="1"/>
  <c r="D11" i="1"/>
  <c r="H40" i="1"/>
  <c r="H19" i="1"/>
  <c r="H11" i="1"/>
  <c r="H8" i="1"/>
  <c r="H15" i="1"/>
  <c r="H29" i="1"/>
  <c r="H37" i="1"/>
  <c r="H18" i="1"/>
  <c r="H23" i="1"/>
  <c r="H30" i="1"/>
  <c r="H14" i="1"/>
  <c r="E172" i="25"/>
  <c r="E124" i="25"/>
  <c r="E105" i="25"/>
  <c r="E247" i="25"/>
  <c r="E218" i="25"/>
  <c r="E209" i="25"/>
  <c r="E221" i="25"/>
  <c r="E240" i="25"/>
  <c r="E242" i="25"/>
  <c r="E229" i="25"/>
  <c r="E219" i="25"/>
  <c r="E228" i="25"/>
  <c r="E248" i="25"/>
  <c r="E232" i="25"/>
  <c r="E234" i="25"/>
  <c r="E203" i="25"/>
  <c r="E212" i="25"/>
  <c r="E104" i="25"/>
  <c r="E276" i="25"/>
  <c r="E260" i="25"/>
  <c r="I105" i="6"/>
  <c r="E201" i="25"/>
  <c r="D15" i="1" s="1"/>
  <c r="E155" i="25"/>
  <c r="E137" i="25"/>
  <c r="E138" i="25"/>
  <c r="E144" i="25"/>
  <c r="E145" i="25"/>
  <c r="E160" i="25"/>
  <c r="E199" i="25"/>
  <c r="E161" i="25"/>
  <c r="E151" i="25"/>
  <c r="B24" i="25"/>
  <c r="B22" i="25"/>
  <c r="B25" i="25"/>
  <c r="B29" i="25"/>
  <c r="B33" i="25"/>
  <c r="B37" i="25"/>
  <c r="B41" i="25"/>
  <c r="B45" i="25"/>
  <c r="B49" i="25"/>
  <c r="B53" i="25"/>
  <c r="B57" i="25"/>
  <c r="B61" i="25"/>
  <c r="B65" i="25"/>
  <c r="B69" i="25"/>
  <c r="B73" i="25"/>
  <c r="B77" i="25"/>
  <c r="B26" i="25"/>
  <c r="B30" i="25"/>
  <c r="B34" i="25"/>
  <c r="B38" i="25"/>
  <c r="B42" i="25"/>
  <c r="B46" i="25"/>
  <c r="B50" i="25"/>
  <c r="B54" i="25"/>
  <c r="B58" i="25"/>
  <c r="B62" i="25"/>
  <c r="B66" i="25"/>
  <c r="B70" i="25"/>
  <c r="B74" i="25"/>
  <c r="B78" i="25"/>
  <c r="D34" i="1" s="1"/>
  <c r="B23" i="25"/>
  <c r="B27" i="25"/>
  <c r="B31" i="25"/>
  <c r="B35" i="25"/>
  <c r="B39" i="25"/>
  <c r="B43" i="25"/>
  <c r="B47" i="25"/>
  <c r="B51" i="25"/>
  <c r="B55" i="25"/>
  <c r="B59" i="25"/>
  <c r="B63" i="25"/>
  <c r="B67" i="25"/>
  <c r="B71" i="25"/>
  <c r="B75" i="25"/>
  <c r="B79" i="25"/>
  <c r="B28" i="25"/>
  <c r="B32" i="25"/>
  <c r="B36" i="25"/>
  <c r="B40" i="25"/>
  <c r="B44" i="25"/>
  <c r="B48" i="25"/>
  <c r="B52" i="25"/>
  <c r="B56" i="25"/>
  <c r="B60" i="25"/>
  <c r="B64" i="25"/>
  <c r="B68" i="25"/>
  <c r="B72" i="25"/>
  <c r="B76" i="25"/>
  <c r="B80" i="25"/>
  <c r="D22" i="1" l="1"/>
  <c r="H22" i="1"/>
  <c r="G34" i="1"/>
  <c r="F22" i="1"/>
  <c r="G22" i="1"/>
  <c r="D27" i="1"/>
  <c r="H27" i="1"/>
  <c r="F27" i="1"/>
  <c r="G27" i="1"/>
  <c r="F34" i="1"/>
  <c r="D13" i="1"/>
  <c r="H13" i="1"/>
  <c r="E34" i="1"/>
  <c r="H34" i="1"/>
  <c r="H56" i="27"/>
  <c r="H105" i="21"/>
  <c r="N105" i="21"/>
  <c r="G31" i="1" l="1"/>
  <c r="H16" i="1"/>
  <c r="G16" i="1"/>
  <c r="I105" i="21"/>
  <c r="E31" i="1"/>
  <c r="I15" i="1" a="1"/>
  <c r="I15" i="1" s="1"/>
  <c r="I30" i="1" a="1"/>
  <c r="I30" i="1" s="1"/>
  <c r="I34" i="1" a="1"/>
  <c r="I34" i="1" s="1"/>
  <c r="H31" i="1"/>
  <c r="F31" i="1"/>
  <c r="D31" i="1"/>
  <c r="I29" i="1" a="1"/>
  <c r="I29" i="1" s="1"/>
  <c r="I11" i="1" a="1"/>
  <c r="I11" i="1" s="1"/>
  <c r="I19" i="1" a="1"/>
  <c r="I19" i="1" s="1"/>
  <c r="F24" i="1" l="1"/>
  <c r="G24" i="1"/>
  <c r="E24" i="1"/>
  <c r="I14" i="1" a="1"/>
  <c r="I14" i="1" s="1"/>
  <c r="D16" i="1"/>
  <c r="E20" i="1"/>
  <c r="F20" i="1"/>
  <c r="I31" i="1" a="1"/>
  <c r="I31" i="1" s="1"/>
  <c r="I27" i="1" l="1" a="1"/>
  <c r="I27" i="1" s="1"/>
  <c r="I40" i="1" a="1"/>
  <c r="I40" i="1" s="1"/>
  <c r="D20" i="1"/>
  <c r="I8" i="1" a="1"/>
  <c r="I8" i="1" s="1"/>
  <c r="H20" i="1"/>
  <c r="G20" i="1"/>
  <c r="I23" i="1" a="1"/>
  <c r="I23" i="1" s="1"/>
  <c r="D24" i="1"/>
  <c r="G42" i="1" l="1"/>
  <c r="I37" i="1" a="1"/>
  <c r="I37" i="1" s="1"/>
  <c r="I22" i="1" a="1"/>
  <c r="I22" i="1" s="1"/>
  <c r="H24" i="1"/>
  <c r="H42" i="1" s="1"/>
  <c r="I18" i="1" a="1"/>
  <c r="I18" i="1" s="1"/>
  <c r="I20" i="1" a="1"/>
  <c r="I20" i="1" s="1"/>
  <c r="D42" i="1"/>
  <c r="I24" i="1" l="1" a="1"/>
  <c r="I24" i="1" s="1"/>
  <c r="H5" i="23"/>
  <c r="I5" i="23" s="1"/>
  <c r="I105" i="23" s="1"/>
  <c r="O5" i="23"/>
  <c r="O105" i="23" s="1"/>
  <c r="E102" i="25" l="1"/>
  <c r="F33" i="1"/>
  <c r="H105" i="23"/>
  <c r="E13" i="1" l="1"/>
  <c r="E16" i="1" s="1"/>
  <c r="E42" i="1" s="1"/>
  <c r="H33" i="1"/>
  <c r="G33" i="1"/>
  <c r="E33" i="1"/>
  <c r="D33" i="1"/>
  <c r="F13" i="1"/>
  <c r="F16" i="1" l="1"/>
  <c r="I13" i="1" a="1"/>
  <c r="I13" i="1" s="1"/>
  <c r="I16" i="1" l="1" a="1"/>
  <c r="I16" i="1" s="1"/>
  <c r="I42" i="1" s="1"/>
  <c r="E22" i="9" s="1"/>
  <c r="E24" i="9" s="1"/>
  <c r="F4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<sst xmlns="http://schemas.openxmlformats.org/spreadsheetml/2006/main" count="948" uniqueCount="760">
  <si>
    <t>Compilazione</t>
  </si>
  <si>
    <t>STEP 1</t>
  </si>
  <si>
    <t>Compilare il foglio Anagrafica in ogni sua parte.</t>
  </si>
  <si>
    <t>STEP 2</t>
  </si>
  <si>
    <t>Compilare i fogli Denominati  "Costi" per ogni voce di riferimento.
Nei fogli denominati "Costi" devono essere riportati gli estremi dei singoli giustificativi di spesa (es. cedolini, fatture, etc.) e contabili (es. bonifici), riconducibili ai relativi impegni di spesa, riportati precedentemente nei fogli "Elenco".</t>
  </si>
  <si>
    <t>Verifica</t>
  </si>
  <si>
    <t>STEP 3</t>
  </si>
  <si>
    <t>Verificare quanto riportato nel foglio Riepilogo.</t>
  </si>
  <si>
    <t>Firma</t>
  </si>
  <si>
    <t>STEP 4</t>
  </si>
  <si>
    <t>Invio</t>
  </si>
  <si>
    <t>STEP 5</t>
  </si>
  <si>
    <t>Identificativo del progetto</t>
  </si>
  <si>
    <t>Richiesta di erogazione</t>
  </si>
  <si>
    <t>CUP</t>
  </si>
  <si>
    <t>Titolo del progetto</t>
  </si>
  <si>
    <t>Soggetto realizzatore</t>
  </si>
  <si>
    <t>Ruolo</t>
  </si>
  <si>
    <t>Denominazione</t>
  </si>
  <si>
    <t>Regime IVA Indetraibile</t>
  </si>
  <si>
    <t>Capofila / Soggetto singolo</t>
  </si>
  <si>
    <t>Componente 1</t>
  </si>
  <si>
    <t>Componente 2</t>
  </si>
  <si>
    <t>Componente 3</t>
  </si>
  <si>
    <t>Componente 4</t>
  </si>
  <si>
    <t>Data</t>
  </si>
  <si>
    <t>Firma (legale rappresentante)</t>
  </si>
  <si>
    <t>Costi rendicontati</t>
  </si>
  <si>
    <t>Riepilogo</t>
  </si>
  <si>
    <t>Categoria di spesa</t>
  </si>
  <si>
    <t>Componenti della Rete (denominazione)</t>
  </si>
  <si>
    <t>Totale</t>
  </si>
  <si>
    <t>Funzionamento </t>
  </si>
  <si>
    <t>Personale dipendente</t>
  </si>
  <si>
    <t>Personale esterno-collab.</t>
  </si>
  <si>
    <t>Personale esterno</t>
  </si>
  <si>
    <t>Collaboratori</t>
  </si>
  <si>
    <t>Personale esterno-consul.</t>
  </si>
  <si>
    <t>Consulenti</t>
  </si>
  <si>
    <t>Personale esterno-prest. prof.</t>
  </si>
  <si>
    <t>Altre prestazioni professionali</t>
  </si>
  <si>
    <t>Immobili-locazione</t>
  </si>
  <si>
    <t>Immobili</t>
  </si>
  <si>
    <t>Canoni di locazione</t>
  </si>
  <si>
    <t>Immobili-ammortamenti</t>
  </si>
  <si>
    <t>Quote di ammortamento</t>
  </si>
  <si>
    <t>Beni durevoli-locazione</t>
  </si>
  <si>
    <t>Beni durevoli</t>
  </si>
  <si>
    <t>Beni durevoli-ammortamento</t>
  </si>
  <si>
    <t>Beni di consumo</t>
  </si>
  <si>
    <t>Servizi e prestazioni-acquisti</t>
  </si>
  <si>
    <t xml:space="preserve">Servizi e prestazioni </t>
  </si>
  <si>
    <t>Acquisti</t>
  </si>
  <si>
    <t>Servizi e prestazioni-canoni</t>
  </si>
  <si>
    <t>Canoni</t>
  </si>
  <si>
    <t xml:space="preserve">Impianti ed opere murarie </t>
  </si>
  <si>
    <r>
      <t>Impianti ed opere murarie</t>
    </r>
    <r>
      <rPr>
        <b/>
        <sz val="10"/>
        <color indexed="10"/>
        <rFont val="Arial"/>
        <family val="2"/>
      </rPr>
      <t xml:space="preserve"> </t>
    </r>
  </si>
  <si>
    <t xml:space="preserve">Spostamenti del personale </t>
  </si>
  <si>
    <t xml:space="preserve">Promozione e comunicazione </t>
  </si>
  <si>
    <t>Spesa rendicontata</t>
  </si>
  <si>
    <t>Elenco del personale dipendente del Soggetto/i realizzatore/i impiegato nel progetto</t>
  </si>
  <si>
    <t>NomeCod</t>
  </si>
  <si>
    <t>DATORE DI LAVORO
Selezionare il Soggetto che ha sostenuto la spesa</t>
  </si>
  <si>
    <t>COGNOME E NOME
del personale coinvolto nel progetto</t>
  </si>
  <si>
    <t>CODICE FISCALE</t>
  </si>
  <si>
    <t>INCARICO/ORDINE DI SERVIZIO
Indicare i riferimenti del documento (numero, protocollo, etc.)</t>
  </si>
  <si>
    <t>DATA
Data incarico/Ordine di servizio</t>
  </si>
  <si>
    <t>Costi rendicontati del personale dipendente del Soggetto/i realizzatore/i impiegato nel progetto</t>
  </si>
  <si>
    <t>VOCE DI SPESA
Selezionare la voce di costo su cui la spesa viene rendicontata</t>
  </si>
  <si>
    <t>DIPENDENTE
Selezionare la persona coinvolta nel progetto</t>
  </si>
  <si>
    <t>DATORE DI LAVORO</t>
  </si>
  <si>
    <t>RUOLO
Indicare il ruolo svolto all'interno del progetto</t>
  </si>
  <si>
    <t>CEDOLINO
mm/aaaa</t>
  </si>
  <si>
    <t>ESTREMI E DATA DI PAGAMENTO
n.identificativo e data di pagamento (n. x del gg/mm/aaaa)</t>
  </si>
  <si>
    <t>N. ORE LAVORATE NEL PROGETTO
nel mese di riferimento del cedolino</t>
  </si>
  <si>
    <t>IMPORTO IMPUTATO AL PROGETTO</t>
  </si>
  <si>
    <t>Personale esterno (non dipendenti)</t>
  </si>
  <si>
    <t>Elenco del personale esterno (non dipendenti del Soggetto/i realizzatore/i) impiegato nel progetto</t>
  </si>
  <si>
    <t>COMMITTENTE
Selezionare il Soggetto che ha sostenuto la spesa</t>
  </si>
  <si>
    <t>COGNOME E NOME
del prestatore d'opera</t>
  </si>
  <si>
    <t>P.IVA / C.F.
della prestatore d'opera</t>
  </si>
  <si>
    <t>ESTREMI IMPEGNO 
Indicare numero e data del documento (n. x del gg/mm/aaaa)</t>
  </si>
  <si>
    <t>OGGETTO IMPEGNO 
Indicare l'oggetto della prestazione</t>
  </si>
  <si>
    <t>IMPORTO NETTO
Indicare l'imponibile</t>
  </si>
  <si>
    <t>ALIQUOTA IVA</t>
  </si>
  <si>
    <t xml:space="preserve">Costi rendicontati del personale esterno (non dipendente  del Soggetto/i realizzatore/i) impiegati nel progetto </t>
  </si>
  <si>
    <t>PRESTATORE
Selezionare la persona coinvolta nel progetto</t>
  </si>
  <si>
    <t>COMMITTENTE</t>
  </si>
  <si>
    <t xml:space="preserve">TITOLO DI SPESA
Selezionare la tipologia </t>
  </si>
  <si>
    <t>ESTREMI TITOLO DI SPESA 
Indicare numero e data (n. x del gg/mm/aaaa)</t>
  </si>
  <si>
    <t>OGGETTO TITOLO DI SPESA
Indicare l'oggetto della spesa</t>
  </si>
  <si>
    <t>IMPORTO NETTO (IMPONIBILE)</t>
  </si>
  <si>
    <t>IVA</t>
  </si>
  <si>
    <t>IMPORTO LORDO</t>
  </si>
  <si>
    <t>IMPORTO LIQUIDATO</t>
  </si>
  <si>
    <t xml:space="preserve">STRUMENTO DI PAGAMENTO
Selezionare la modalità di pagamento </t>
  </si>
  <si>
    <t>ESTREMI E DATA DI PAGAMENTO
Indicare n.identificativo e data di pagamento (n. x del gg/mm/aaaa)</t>
  </si>
  <si>
    <t>ONERI ACCESSORI
Indicare eventuali costi sostenuti dal committente e non liquidati al prestatore</t>
  </si>
  <si>
    <t>QUOTA % IMPUTATA AL PROGETTO</t>
  </si>
  <si>
    <t>IVA Indetraibile</t>
  </si>
  <si>
    <t>Aliquota IVA</t>
  </si>
  <si>
    <t>Fornitori (persone giuridiche)</t>
  </si>
  <si>
    <t>Elenco dei fornitori (persone giuridiche) impiegati nel progetto</t>
  </si>
  <si>
    <t>Impegno</t>
  </si>
  <si>
    <t>FORNITORE
Indicare la Ragione sociale del fornitore</t>
  </si>
  <si>
    <t>P.IVA / C.F.
del fornitore</t>
  </si>
  <si>
    <t>IMPEGNO
Selezionare il tipo di impegno</t>
  </si>
  <si>
    <t>IMPORTO NETTO</t>
  </si>
  <si>
    <t>Costi rendicontati dei fornitori (persone giuridiche) impiegati nel progetto</t>
  </si>
  <si>
    <t>ESTREMI E DATA DI PAGAMENTO
n.identificativo e data di pagamento  (n. x del gg/mm/aaaa)</t>
  </si>
  <si>
    <t>QUOTA IMPUTATA AL PROGETTO</t>
  </si>
  <si>
    <t>Cespiti ammortizzabili</t>
  </si>
  <si>
    <t>Elenco dei beni oggetto di ammortamento impiegati nel progetto</t>
  </si>
  <si>
    <t>CESPITE</t>
  </si>
  <si>
    <t>TITOLARE
Selezionare il Soggetto che ha la proprietà del bene</t>
  </si>
  <si>
    <t>DESCRIZIONE
Indicare il bene oggetto dell'ammortamento</t>
  </si>
  <si>
    <t>RIFERIMENTO
Indicare n. o codice di registrazione del bene</t>
  </si>
  <si>
    <t>COSTO UNITARIO</t>
  </si>
  <si>
    <t>MESE/ANNO ACQUISIZIONE</t>
  </si>
  <si>
    <t>PERIODO AMMORTAMENTO (Mesi)</t>
  </si>
  <si>
    <t>CostoMese</t>
  </si>
  <si>
    <t>Costi rendicontati dei beni oggetto di ammortamento impiegati nel progetto</t>
  </si>
  <si>
    <t>TITOLARE</t>
  </si>
  <si>
    <t>QUANTITA' IMPIEGATA</t>
  </si>
  <si>
    <t>PERIODO DI UTILIZZO - DAL (mese/anno)</t>
  </si>
  <si>
    <t>PERIODO DI UTILIZZO - AL (mese/anno)</t>
  </si>
  <si>
    <t>MeseDa</t>
  </si>
  <si>
    <t>AnnoDa</t>
  </si>
  <si>
    <t>MeseA</t>
  </si>
  <si>
    <t>AnnoA</t>
  </si>
  <si>
    <t>Datore/committente/titolare</t>
  </si>
  <si>
    <t>Fornitore/dipendente</t>
  </si>
  <si>
    <t>Numero documento</t>
  </si>
  <si>
    <t>Costo rendicontato</t>
  </si>
  <si>
    <t>Mese-Anno</t>
  </si>
  <si>
    <t>Dipendenti</t>
  </si>
  <si>
    <t>Persone fisiche</t>
  </si>
  <si>
    <t>Persone giuridiche</t>
  </si>
  <si>
    <t>Ammortamenti</t>
  </si>
  <si>
    <t>Tipo impegno</t>
  </si>
  <si>
    <t>Strumenti pagamento</t>
  </si>
  <si>
    <t>Titoli di spesa</t>
  </si>
  <si>
    <t>01/2024</t>
  </si>
  <si>
    <t>Contratto</t>
  </si>
  <si>
    <t>Assegno</t>
  </si>
  <si>
    <t>FATTURA</t>
  </si>
  <si>
    <t>02/2024</t>
  </si>
  <si>
    <t>Incarico</t>
  </si>
  <si>
    <t>Assegno circolare</t>
  </si>
  <si>
    <t>ACCONTO/ANTICIPO SU FATTURA</t>
  </si>
  <si>
    <t>03/2024</t>
  </si>
  <si>
    <t>Ordine</t>
  </si>
  <si>
    <t>Bonifico</t>
  </si>
  <si>
    <t>ACCONTO/ANTICIPO SU PARCELLA</t>
  </si>
  <si>
    <t>04/2024</t>
  </si>
  <si>
    <t>ALTRO</t>
  </si>
  <si>
    <t>Vaglia cambiario</t>
  </si>
  <si>
    <t>NOTA DI CREDITO</t>
  </si>
  <si>
    <t>05/2024</t>
  </si>
  <si>
    <t>Bollettino bancario</t>
  </si>
  <si>
    <t>NOTA DI DEBITO</t>
  </si>
  <si>
    <t>06/2024</t>
  </si>
  <si>
    <t>Carta di pagamento</t>
  </si>
  <si>
    <t>PARCELLA</t>
  </si>
  <si>
    <t>07/2024</t>
  </si>
  <si>
    <t>RID</t>
  </si>
  <si>
    <t>INTEGRAZIONE FATTURA REVERSE CHARGE INTERNO</t>
  </si>
  <si>
    <t>08/2024</t>
  </si>
  <si>
    <t>RID Utenze</t>
  </si>
  <si>
    <t>INTEGRAZIONE/AUTOFATTURA PER ACQUISTO SERVIZI D...</t>
  </si>
  <si>
    <t>09/2024</t>
  </si>
  <si>
    <t>RID Veloce</t>
  </si>
  <si>
    <t>INTEGRAZIONE PER ACQUISTO DI BENI INTRACOMUNITARI</t>
  </si>
  <si>
    <t>10/2024</t>
  </si>
  <si>
    <t>RIBA</t>
  </si>
  <si>
    <t>AUTOFATTURA PER REGOLARIZZAZIONE E INTEGRAZIONE...</t>
  </si>
  <si>
    <t>11/2024</t>
  </si>
  <si>
    <t>MAV</t>
  </si>
  <si>
    <t>FATTURA DIFFERITA DI CUI ALL'ART.21, COMMA 4, L...</t>
  </si>
  <si>
    <t>12/2024</t>
  </si>
  <si>
    <t>Quietanza erario</t>
  </si>
  <si>
    <t>FATTURA DIFFERITA DI CUI ALL'ART.21, COMMA 4, T...</t>
  </si>
  <si>
    <t>01/2025</t>
  </si>
  <si>
    <t>Giroconto su conti di contabilità speciale</t>
  </si>
  <si>
    <t>CESSIONE DI BENI AMMORTIZZABILI E PER PASSAGGI ...</t>
  </si>
  <si>
    <t>02/2025</t>
  </si>
  <si>
    <t>Domiciliazione bancaria</t>
  </si>
  <si>
    <t>FATTURA PER AUTOCONSUMO O PER CESSIONI GRATUITE...</t>
  </si>
  <si>
    <t>03/2025</t>
  </si>
  <si>
    <t>Domiciliazione postale</t>
  </si>
  <si>
    <t>FATTURA EQUIVALENTE</t>
  </si>
  <si>
    <t>04/2025</t>
  </si>
  <si>
    <t>Bollettino di c/c postale</t>
  </si>
  <si>
    <t>NOTA DI CREDITO EQUIVALENTE</t>
  </si>
  <si>
    <t>05/2025</t>
  </si>
  <si>
    <t>SEPA Direct Debit</t>
  </si>
  <si>
    <t>NOTA DI DEBITO EQUIVALENTE</t>
  </si>
  <si>
    <t>06/2025</t>
  </si>
  <si>
    <t>SEPA Direct Debit Core</t>
  </si>
  <si>
    <t>PARCELLA EQUIVALENTE</t>
  </si>
  <si>
    <t>07/2025</t>
  </si>
  <si>
    <t>SEPA Direct Debit B2B</t>
  </si>
  <si>
    <t>08/2025</t>
  </si>
  <si>
    <t>09/2025</t>
  </si>
  <si>
    <t>10/2025</t>
  </si>
  <si>
    <t>11/2025</t>
  </si>
  <si>
    <t>12/2025</t>
  </si>
  <si>
    <t>01/2026</t>
  </si>
  <si>
    <t>02/2026</t>
  </si>
  <si>
    <t>03/2026</t>
  </si>
  <si>
    <t>04/2026</t>
  </si>
  <si>
    <t>05/2026</t>
  </si>
  <si>
    <t>06/2026</t>
  </si>
  <si>
    <t>07/2026</t>
  </si>
  <si>
    <t>08/2026</t>
  </si>
  <si>
    <t>09/2026</t>
  </si>
  <si>
    <t>10/2026</t>
  </si>
  <si>
    <t>11/2026</t>
  </si>
  <si>
    <t>12/2026</t>
  </si>
  <si>
    <t>STEP 6</t>
  </si>
  <si>
    <t>Istruzioni</t>
  </si>
  <si>
    <t>In caso di firma digitale, salavre il file in formato Pdf dell'intera cartella di lavoro ed apporre la firma digitale del Legale Rappresentante del Soggetto realizzatore (Capofila in caso di Rete).
In caso di firma olografa, stampare l'intera cartella di lavoro ed apporre data e firma del Legale Rappresentante del Soggetto realizzatore (Capofila in caso di Rete).</t>
  </si>
  <si>
    <t>Compilare i fogli Denominati "Elenco".
Nei fogli denominati "Elenco" devono riportarsi, oltre ai dati dei Soggetti/Oggetti che sono stati impiegati sul progetto, quanto afferisce all'impegno di spesa stipulato (es. contratti, incarichi, ordini di servizio, etc.).</t>
  </si>
  <si>
    <t>Inviare il documento a mezzo PEC, unitamente a quanto richiesto dalle Linee guida alla rendicontazione, sia in formato Pdf che in formato Excel.</t>
  </si>
  <si>
    <t>COSTO ORARIO
 risultante dal file Determinazione del costo orario</t>
  </si>
  <si>
    <t xml:space="preserve">IMPEGNO
</t>
  </si>
  <si>
    <t>Cofinanziamento a carico del Soggetto realizzatore (*)</t>
  </si>
  <si>
    <t>(*)  Punto 2.1 della Delibera di concessione</t>
  </si>
  <si>
    <t>Contributo richiesto</t>
  </si>
  <si>
    <t>Codice Progetto</t>
  </si>
  <si>
    <t>Proponente/Capofila</t>
  </si>
  <si>
    <t>Cofinanziamento</t>
  </si>
  <si>
    <t>PNRRI-20230004204194/1</t>
  </si>
  <si>
    <t>C11B23000630004</t>
  </si>
  <si>
    <t>CONSORZIO MATERAHUB INDUSTRIE CULTURALI E CREATIVE</t>
  </si>
  <si>
    <t>Università degli Studi di Napoli L’Orientale</t>
  </si>
  <si>
    <t>Tlon</t>
  </si>
  <si>
    <t>BASILICATA CREATIVA, Cluster industrie culturali e creative della Basilicata</t>
  </si>
  <si>
    <t>Sineglossa ETS</t>
  </si>
  <si>
    <t>PNRRI-20230000582983/2</t>
  </si>
  <si>
    <t>C71B23000410004</t>
  </si>
  <si>
    <t>Comune di Nardò</t>
  </si>
  <si>
    <t>COMUNE DI IRSINA</t>
  </si>
  <si>
    <t>COMUNE DI MAIDA</t>
  </si>
  <si>
    <t>DEMETRA FORMAZIONE S.R.L.</t>
  </si>
  <si>
    <t>PNRRI-20230003854040/1</t>
  </si>
  <si>
    <t>C21B23000350004</t>
  </si>
  <si>
    <t>Apply Consulting Srl</t>
  </si>
  <si>
    <t>Radix Srl</t>
  </si>
  <si>
    <t>Nana Bianca Srl</t>
  </si>
  <si>
    <t>Startupitalia! Srl</t>
  </si>
  <si>
    <t>PNRRI-20230005715199/2</t>
  </si>
  <si>
    <t>C11B23000690004</t>
  </si>
  <si>
    <t>FONDAZIONE MATERA BASILICATA 2019</t>
  </si>
  <si>
    <t>COMUNE DI MATERA</t>
  </si>
  <si>
    <t>CNA- Associazione territoriale di Matera</t>
  </si>
  <si>
    <t>CONFAPI MATERA</t>
  </si>
  <si>
    <t>ITS ACADEMY - IST TECNOLOGICO SUP PER L'EFFICIENZA ENERGETICA</t>
  </si>
  <si>
    <t>PNRRI-20230001760069/1</t>
  </si>
  <si>
    <t>C41B23000580004</t>
  </si>
  <si>
    <t>Università Cattolica del Sacro Cuore</t>
  </si>
  <si>
    <t>BAM! Strategie Culturali</t>
  </si>
  <si>
    <t>Fondazione Musica per Roma</t>
  </si>
  <si>
    <t>Associazione Giovanni Testori ONLUS</t>
  </si>
  <si>
    <t>Fondazione Kainòn</t>
  </si>
  <si>
    <t>PNRRI-20230004529107/1</t>
  </si>
  <si>
    <t>C11B23000680004</t>
  </si>
  <si>
    <t>Fondazione LINKS Leading Innovation &amp; Knowledge for Society</t>
  </si>
  <si>
    <t>Fondazione Piemonte dal Vivo</t>
  </si>
  <si>
    <t>Associazione Nazionale per l'Animazione Sociale e Culturale Associanimazione</t>
  </si>
  <si>
    <t>PNRRI-20230005612328/1</t>
  </si>
  <si>
    <t>C31B23000450004</t>
  </si>
  <si>
    <t>Broxlab</t>
  </si>
  <si>
    <t>PNRRI-20230003064519/5</t>
  </si>
  <si>
    <t>C81B23000730004</t>
  </si>
  <si>
    <t>ISTITUTO DI CULTURA PANTHEON S.R.L.</t>
  </si>
  <si>
    <t>TALENT GARDEN ITALIA S.R.L.</t>
  </si>
  <si>
    <t>EUROPEAN GRANTS INTERNATIONAL ACADEMY SRL</t>
  </si>
  <si>
    <t>ISTITUTO ITALIANO DI STUDI GERMANICI</t>
  </si>
  <si>
    <t>PNRRI-20230005569082/2</t>
  </si>
  <si>
    <t>C41B23000540004</t>
  </si>
  <si>
    <t>Artshell S.r.l.</t>
  </si>
  <si>
    <t>PNRRI-20230000077207/1</t>
  </si>
  <si>
    <t>C81B23000700004</t>
  </si>
  <si>
    <t>PICENI ART FOR JOB</t>
  </si>
  <si>
    <t>CNA Federazione Regionale Marche</t>
  </si>
  <si>
    <t>Officine Mattòli</t>
  </si>
  <si>
    <t>Form.Art.Marche</t>
  </si>
  <si>
    <t>PNRRI-20230001205634/3</t>
  </si>
  <si>
    <t>C61B23000680004</t>
  </si>
  <si>
    <t>DISTRETTO AD ALTA TECNOLOGIA PER I BENI CULTURALI - DATABENC</t>
  </si>
  <si>
    <t>CONSVIP</t>
  </si>
  <si>
    <t>UNIVERSITA' DEGLI STUDI SUOR ORSOLA BENINCASA</t>
  </si>
  <si>
    <t>R.I.F.O.R.M.A - RICERCA INNOVAZIONE FORMAZIONE ORIENTAMENTO E RISORSE MANAGERIALE</t>
  </si>
  <si>
    <t>PNRRI-20230001205634/2</t>
  </si>
  <si>
    <t>C61B23000670004</t>
  </si>
  <si>
    <t>PNRRI-20230003160497/2</t>
  </si>
  <si>
    <t>C31B23000430004</t>
  </si>
  <si>
    <t>SID srl</t>
  </si>
  <si>
    <t>UNIVERSITÀ POLITECNICA delle MARCHE</t>
  </si>
  <si>
    <t>Fondazione Arte della Seta Lisio</t>
  </si>
  <si>
    <t>Marchingegno s.r.l.</t>
  </si>
  <si>
    <t>PNRRI-20230003229025/3</t>
  </si>
  <si>
    <t>C91B23000510004</t>
  </si>
  <si>
    <t>ASSOCIAZIONE DISTRETTO PRODUTTIVO PUGLIA CREATIVA</t>
  </si>
  <si>
    <t>TQC S.R.L.</t>
  </si>
  <si>
    <t>Università degli Studi di Bari “Aldo Moro”</t>
  </si>
  <si>
    <t>Università del Salento</t>
  </si>
  <si>
    <t>Politecnico di Bari</t>
  </si>
  <si>
    <t>PNRRI-20230005174407/2</t>
  </si>
  <si>
    <t>C11B23000640004</t>
  </si>
  <si>
    <t>Giunti Psychometrics</t>
  </si>
  <si>
    <t>Ensemble San Felice</t>
  </si>
  <si>
    <t>Opera Network</t>
  </si>
  <si>
    <t>PNRRI-20230005437192/2</t>
  </si>
  <si>
    <t>C81B23000750004</t>
  </si>
  <si>
    <t>Università degli Studi Roma Tre</t>
  </si>
  <si>
    <t>PNRRI-20230002422466/2</t>
  </si>
  <si>
    <t>C11B23000650004</t>
  </si>
  <si>
    <t>FONDAZIONE FITZCARRALDO ETS</t>
  </si>
  <si>
    <t>ETT S.p.A.</t>
  </si>
  <si>
    <t>MEET Digital Communication Srl Impresa Sociale</t>
  </si>
  <si>
    <t>POLITECNICO DI MILANO - Dipartimento di Ingegneria Gestionale</t>
  </si>
  <si>
    <t>PNRRI-20230002587990/2</t>
  </si>
  <si>
    <t>C21B23000320004</t>
  </si>
  <si>
    <t>Insight Risorse Umane Srl</t>
  </si>
  <si>
    <t>Centro di Ricerca, Sviluppo e Studio Superiori in Sardegna - CRS4 S.R.L.</t>
  </si>
  <si>
    <t>Accademia di Belle Arti "Mario Sironi" di Sassari</t>
  </si>
  <si>
    <t>PNRRI-20230005773937/2</t>
  </si>
  <si>
    <t>C41B23000570004</t>
  </si>
  <si>
    <t>Butik</t>
  </si>
  <si>
    <t>PNRRI-20230001667740/2</t>
  </si>
  <si>
    <t>C91B23000470004</t>
  </si>
  <si>
    <t>ASCOM SERVIZI PADOVA S.P.A.</t>
  </si>
  <si>
    <t>PARCO SCIENTIFICO E TECNOLOGICO GALILEO - SOCIETA' CONSORTILE PER AZIONI</t>
  </si>
  <si>
    <t>CONFORM - CONSULENZA FORMAZIONE E MANAGEMENT SOCIETA' CONSORTILE A RESPONSABILITA' LIMITATA</t>
  </si>
  <si>
    <t>UNIONE REGIONALE DELLE CAMERE DI COMMERCIO DEL VENETO</t>
  </si>
  <si>
    <t>UNIVERSITA’ IUAV DI VENEZIA</t>
  </si>
  <si>
    <t>PNRRI-20230000347186/2</t>
  </si>
  <si>
    <t>C91B23000460004</t>
  </si>
  <si>
    <t>FORMA.Azione srl</t>
  </si>
  <si>
    <t>GIOVE in Formatica srl</t>
  </si>
  <si>
    <t>LE FUCINE SRL</t>
  </si>
  <si>
    <t>Fondazione Umbra per l’Architettura Galeazzo Alessi (FUA)</t>
  </si>
  <si>
    <t>PNRRI-20230000692336/1</t>
  </si>
  <si>
    <t>C41B23000510004</t>
  </si>
  <si>
    <t>BEPART Società Cooperativa Impresa Sociale</t>
  </si>
  <si>
    <t>PNRRI-20230001916822/2</t>
  </si>
  <si>
    <t>C51B23000410004</t>
  </si>
  <si>
    <t>Stecca APS</t>
  </si>
  <si>
    <t>Medaarch srl stp</t>
  </si>
  <si>
    <t>CNA Salerno</t>
  </si>
  <si>
    <t>CONFCOMMERCIO CAMPANIA</t>
  </si>
  <si>
    <t>PNRRI-20230001916822/3</t>
  </si>
  <si>
    <t>C51B23000420004</t>
  </si>
  <si>
    <t>PNRRI-20230004133467/2</t>
  </si>
  <si>
    <t>C11B23000670004</t>
  </si>
  <si>
    <t>SCIARA PROGETTI A.P.S. -E.T.S.</t>
  </si>
  <si>
    <t>PNRRI-20230001760069/3</t>
  </si>
  <si>
    <t>C41B23000590004</t>
  </si>
  <si>
    <t>PNRRI-20230001024310/1</t>
  </si>
  <si>
    <t>C31B23000460004</t>
  </si>
  <si>
    <t>Fondazione Emblema ETS</t>
  </si>
  <si>
    <t>Fondazione Accademia d’arti e mestieri dello spettacolo Teatro alla Scala</t>
  </si>
  <si>
    <t>VULCANI'C Srl</t>
  </si>
  <si>
    <t>LIV.IN.G. Srl Impresa Sociale</t>
  </si>
  <si>
    <t>WESTART</t>
  </si>
  <si>
    <t>PNRRI-20230001024310/3</t>
  </si>
  <si>
    <t>C31B23000470004</t>
  </si>
  <si>
    <t>PNRRI-20230001427296/2</t>
  </si>
  <si>
    <t>C81B23000710004</t>
  </si>
  <si>
    <t>JDK S.R.L.</t>
  </si>
  <si>
    <t>PNRRI-20230003453557/1</t>
  </si>
  <si>
    <t>C41B23000520004</t>
  </si>
  <si>
    <t>Music Innovation Hub Spa Impresa Sociale</t>
  </si>
  <si>
    <t>OGR-CRT</t>
  </si>
  <si>
    <t>Goodness Aps</t>
  </si>
  <si>
    <t>PNRRI-20230002827682/2</t>
  </si>
  <si>
    <t>C91B23000500004</t>
  </si>
  <si>
    <t>THE HUB BARI S.R.L.</t>
  </si>
  <si>
    <t>PNRRI-20230002176113/3</t>
  </si>
  <si>
    <t>C71B23000390004</t>
  </si>
  <si>
    <t>OFFICINE CREATIVE MARCHIGIANE</t>
  </si>
  <si>
    <t>ROSSINI OPERA FESTIVAL</t>
  </si>
  <si>
    <t>FONDAZIONE PERGOLESI SPONTINI</t>
  </si>
  <si>
    <t>UNIVERSITA' DEGLI STUDI DI URBINO "CARLO BO"</t>
  </si>
  <si>
    <t>FONDAZIONE PESCHERIA CENTRO ARTI VISIVE</t>
  </si>
  <si>
    <t>PNRRI-20230003042062/1</t>
  </si>
  <si>
    <t>C81B23000740004</t>
  </si>
  <si>
    <t>Centro Studi Socialis</t>
  </si>
  <si>
    <t>Proworld</t>
  </si>
  <si>
    <t>IDRA</t>
  </si>
  <si>
    <t>CrArT</t>
  </si>
  <si>
    <t>PNRRI-20230005569082/4</t>
  </si>
  <si>
    <t>C41B23000550004</t>
  </si>
  <si>
    <t>PNRRI-20230002130590/3</t>
  </si>
  <si>
    <t>C91B23000490004</t>
  </si>
  <si>
    <t>MusicaInNova</t>
  </si>
  <si>
    <t>RCM RINASCITA COOPERATIVA MUSICALE</t>
  </si>
  <si>
    <t>Gooliver APS</t>
  </si>
  <si>
    <t>PNRRI-20230002878859/2</t>
  </si>
  <si>
    <t>C81B23000720004</t>
  </si>
  <si>
    <t>Wonderful Education</t>
  </si>
  <si>
    <t>UMANA FORMA</t>
  </si>
  <si>
    <t>SOCIALFARE IMPRESA SOCIALE S.R.L.</t>
  </si>
  <si>
    <t>VALORE ITALIA-IMPRESA SOCIALE S.R.L.</t>
  </si>
  <si>
    <t>PNRRI-20230002726521/2</t>
  </si>
  <si>
    <t>C21B23000340004</t>
  </si>
  <si>
    <t>3D Research Srl</t>
  </si>
  <si>
    <t>PNRRI-20230002422466/4</t>
  </si>
  <si>
    <t>C11B23000660004</t>
  </si>
  <si>
    <t>PNRRI-20230000661452/1</t>
  </si>
  <si>
    <t>C11B23000620004</t>
  </si>
  <si>
    <t>Promemoria Srl</t>
  </si>
  <si>
    <t>PNRRI-20230000347186/1</t>
  </si>
  <si>
    <t>C91B23000450004</t>
  </si>
  <si>
    <t>PNRRI-20230005773937/1</t>
  </si>
  <si>
    <t>C41B23000560004</t>
  </si>
  <si>
    <t>PNRRI-20230002130590/1</t>
  </si>
  <si>
    <t>C91B23000480004</t>
  </si>
  <si>
    <t>PNRRI-20230005168536/1</t>
  </si>
  <si>
    <t>C31B23000440004</t>
  </si>
  <si>
    <t>GAL Molise Verso il 2000</t>
  </si>
  <si>
    <t>Ubiq</t>
  </si>
  <si>
    <t>Associazione culturale Dynamoscopio</t>
  </si>
  <si>
    <t>PNRRI-20230000177413/2</t>
  </si>
  <si>
    <t>C61B23000700004</t>
  </si>
  <si>
    <t>CapoTrave / Kilowatt</t>
  </si>
  <si>
    <t>PNRRI-20230005309152/1</t>
  </si>
  <si>
    <t>C41B23000530004</t>
  </si>
  <si>
    <t>WEREA</t>
  </si>
  <si>
    <t>PNRRI-20230005852487/1</t>
  </si>
  <si>
    <t>C21B23000360004</t>
  </si>
  <si>
    <t>Farm Cultural Park</t>
  </si>
  <si>
    <t>Oli Maint</t>
  </si>
  <si>
    <t>Università degli Studi di Palermo</t>
  </si>
  <si>
    <t>CasermArcheologica</t>
  </si>
  <si>
    <t>PNRRI-20230002786233/2</t>
  </si>
  <si>
    <t>C61B23000710004</t>
  </si>
  <si>
    <t>RETABLO ETS</t>
  </si>
  <si>
    <t>PNRRI-20230003028622/3</t>
  </si>
  <si>
    <t>C71B23000400004</t>
  </si>
  <si>
    <t>Venetian Cluster</t>
  </si>
  <si>
    <t>PNRRI-20230002726521/1</t>
  </si>
  <si>
    <t>C21B23000330004</t>
  </si>
  <si>
    <t>PNRRI-20230005848666/5</t>
  </si>
  <si>
    <t>C51B23000400004</t>
  </si>
  <si>
    <t>Wonderlab</t>
  </si>
  <si>
    <t>PNRRI-20230002667867/2</t>
  </si>
  <si>
    <t>C41B23000600004</t>
  </si>
  <si>
    <t>ICOM ITALIA</t>
  </si>
  <si>
    <t>PNRRI-20230005128776/2</t>
  </si>
  <si>
    <t>C61B23000690004</t>
  </si>
  <si>
    <t>ATB Consulting</t>
  </si>
  <si>
    <t>PNRRBI-20230000412223/2</t>
  </si>
  <si>
    <t>C61B23000630004</t>
  </si>
  <si>
    <t>FORM&amp;ATP S.R.L.</t>
  </si>
  <si>
    <t>ASSOCIAZIONE CULTURALE PUTÉCA CELIDÒNIA ETS</t>
  </si>
  <si>
    <t>ASSOCIAZIONE CULTURALE AGENZIA TEATRI</t>
  </si>
  <si>
    <t>FONDAZIONE EDUARDO DE FILIPPO</t>
  </si>
  <si>
    <t>UNIVERSITA' TELEMATICA PEGASO</t>
  </si>
  <si>
    <t>PNRRBI-20230001916092/1</t>
  </si>
  <si>
    <t>C81B23000610004</t>
  </si>
  <si>
    <t>Legambiente Nazionale APS - Rete Associativa ETS</t>
  </si>
  <si>
    <t>Italiafestival</t>
  </si>
  <si>
    <t>Università di Siena Santa Chiara Lab</t>
  </si>
  <si>
    <t>PNRRBI-20230000852646/1</t>
  </si>
  <si>
    <t>C81B23000560004</t>
  </si>
  <si>
    <t>FONDAZIONE ECOSISTEMI</t>
  </si>
  <si>
    <t>PROMO PA</t>
  </si>
  <si>
    <t>A SUD Ecologia e Cooperazione</t>
  </si>
  <si>
    <t>4Form</t>
  </si>
  <si>
    <t>PNRRBI-20230003279910/2</t>
  </si>
  <si>
    <t>C41B23000500004</t>
  </si>
  <si>
    <t>Ecomate</t>
  </si>
  <si>
    <t>FONDAZIONE FENICE ONLUS</t>
  </si>
  <si>
    <t>Anci Sa</t>
  </si>
  <si>
    <t>RnB4Culture</t>
  </si>
  <si>
    <t>AnciLab</t>
  </si>
  <si>
    <t>PNRRBI-20230001164606/2</t>
  </si>
  <si>
    <t>C11B23000540004</t>
  </si>
  <si>
    <t>Museo Galileo - Istituto e Museo di Storia della Scienza</t>
  </si>
  <si>
    <t>Istituto Superiore per le Industrie Artistiche di Firenze</t>
  </si>
  <si>
    <t>Accademia di Belle Arti di Firenze</t>
  </si>
  <si>
    <t>Dipartimento di Storia, Archeologia, Geografia, Arte e Spettacolo (SAGAS) - Università degli Studi di Firenze</t>
  </si>
  <si>
    <t>ARTEX, Centro per l’Artigianato Artistico e Tradizionale della Toscana</t>
  </si>
  <si>
    <t>PNRRBI-20230000994230/1</t>
  </si>
  <si>
    <t>C41B23000480004</t>
  </si>
  <si>
    <t>Santarcangelo dei Teatri</t>
  </si>
  <si>
    <t>AGENZIA PER LO SVILUPPO SOSTENIBILE</t>
  </si>
  <si>
    <t>CDCA - CENTRO DI DOCUMENTAZIONE SUI CONFLITTI AMBIENTALI</t>
  </si>
  <si>
    <t>Ecoarea</t>
  </si>
  <si>
    <t>PNRRBI-20230000412223/1</t>
  </si>
  <si>
    <t>C61B23000620004</t>
  </si>
  <si>
    <t>PNRRBI-20230001802243/2</t>
  </si>
  <si>
    <t>C11B23000580004</t>
  </si>
  <si>
    <t>Politecnico di Torino</t>
  </si>
  <si>
    <t>PNRRBI-20230003368388/1</t>
  </si>
  <si>
    <t>C31B23000390004</t>
  </si>
  <si>
    <t>UNIVERSITÀ DEGLI STUDI DI URBINO CARLO BO</t>
  </si>
  <si>
    <t>Università Politecnica delle Marche</t>
  </si>
  <si>
    <t>FONDAZIONE ARTE DELLA SETA LISIO</t>
  </si>
  <si>
    <t>PNRRBI-20230003368388/2</t>
  </si>
  <si>
    <t>C31B23000400004</t>
  </si>
  <si>
    <t>PNRRBI-20230003368388/3</t>
  </si>
  <si>
    <t>C31B23000410004</t>
  </si>
  <si>
    <t>PNRRBI-20230003368388/4</t>
  </si>
  <si>
    <t>C31B23000420004</t>
  </si>
  <si>
    <t>PNRRBI-20230001737826/1</t>
  </si>
  <si>
    <t>C31B23000360004</t>
  </si>
  <si>
    <t>Fondazione Ente Ville Vesuviane</t>
  </si>
  <si>
    <t>PNRRBI-20230000818171/2</t>
  </si>
  <si>
    <t>C81B23000550004</t>
  </si>
  <si>
    <t>Confartigianato Imprese Lecce</t>
  </si>
  <si>
    <t>Università del Salento – Dipartimento di Scienze umane e sociali</t>
  </si>
  <si>
    <t>CENTRO DI RICERCHE EUROPEO DI TECNOLOGIE DESIGN E MATERIALI in forma abbreviata CETMA</t>
  </si>
  <si>
    <t>PNRRBI-20230000516913/2</t>
  </si>
  <si>
    <t>C91B23000400004</t>
  </si>
  <si>
    <t>FONDAZIONE CIRKO VERTIGO</t>
  </si>
  <si>
    <t>PNRRBI-20230000581191/1</t>
  </si>
  <si>
    <t>C61B23000650004</t>
  </si>
  <si>
    <t>CONSORZIO FORMA A R.L.</t>
  </si>
  <si>
    <t>PNRRBI-20230002161216/2</t>
  </si>
  <si>
    <t>C51B23000390004</t>
  </si>
  <si>
    <t>Blam Aps</t>
  </si>
  <si>
    <t>PNRRBI-20230000852646/4</t>
  </si>
  <si>
    <t>C81B23000570004</t>
  </si>
  <si>
    <t>PNRRBI-20230002358617/4</t>
  </si>
  <si>
    <t>C81B23000690004</t>
  </si>
  <si>
    <t>Millalù</t>
  </si>
  <si>
    <t>PNRRBI-20230001164606/1</t>
  </si>
  <si>
    <t>C11B23000530004</t>
  </si>
  <si>
    <t>PNRRBI-20230002131041/2</t>
  </si>
  <si>
    <t>C31B23000380004</t>
  </si>
  <si>
    <t>Fondazione Ampioraggio</t>
  </si>
  <si>
    <t>PNRRBI-20230000313630/3</t>
  </si>
  <si>
    <t>C11B23000520004</t>
  </si>
  <si>
    <t>Circolo del Design</t>
  </si>
  <si>
    <t>Legambiente Piemonte e Valle d’Aosta APS</t>
  </si>
  <si>
    <t>Fondazione Santagata per l’Economia della Cultura</t>
  </si>
  <si>
    <t>PNRRBI-20230000313630/2</t>
  </si>
  <si>
    <t>C11B23000510004</t>
  </si>
  <si>
    <t>PNRRBI-20230002358617/2</t>
  </si>
  <si>
    <t>C81B23000670004</t>
  </si>
  <si>
    <t>PNRRBI-20230003452495/1</t>
  </si>
  <si>
    <t>C61B23000590004</t>
  </si>
  <si>
    <t>Fondazione Valenzi ETS</t>
  </si>
  <si>
    <t>LUPT - Centro Interdipartimentale di ricerca Raffaele d'Ambrosio - Laboratorio di Urbanistica e Pian</t>
  </si>
  <si>
    <t>Consorzio AION</t>
  </si>
  <si>
    <t>PNRRBI-20230003452495/2</t>
  </si>
  <si>
    <t>C61B23000600004</t>
  </si>
  <si>
    <t>PNRRBI-20230003452495/3</t>
  </si>
  <si>
    <t>C61B23000610004</t>
  </si>
  <si>
    <t>PNRRBI-20230001396397/1</t>
  </si>
  <si>
    <t>C81B23000590004</t>
  </si>
  <si>
    <t>ANEC LAZIO Associazione Regionale Lazio Esercenti  Cinema e Teatri</t>
  </si>
  <si>
    <t>ATIP -ASSOCIAZIONE TEATRI ITALIANI PRIVATI</t>
  </si>
  <si>
    <t>GREEN CROSS ITALIA E.T.S. CON P.G.</t>
  </si>
  <si>
    <t>PNRRBI-20230000916171/1</t>
  </si>
  <si>
    <t>C71B23000340004</t>
  </si>
  <si>
    <t>Per Esempio Onlus</t>
  </si>
  <si>
    <t>Associazione Libera Palermo</t>
  </si>
  <si>
    <t>LEGAMBIENTE SICILIA APS -ETS</t>
  </si>
  <si>
    <t>PNRRBI-20230000313630/1</t>
  </si>
  <si>
    <t>C11B23000500004</t>
  </si>
  <si>
    <t>PNRRBI-20230002358617/3</t>
  </si>
  <si>
    <t>C81B23000680004</t>
  </si>
  <si>
    <t>PNRRBI-20230002358617/1</t>
  </si>
  <si>
    <t>C81B23000660004</t>
  </si>
  <si>
    <t>PNRRBI-20230000916171/2</t>
  </si>
  <si>
    <t>C71B23000350004</t>
  </si>
  <si>
    <t>PNRRBI-20230000818171/1</t>
  </si>
  <si>
    <t>C81B23000540004</t>
  </si>
  <si>
    <t>PNRRBI-20230002161216/1</t>
  </si>
  <si>
    <t>C51B23000380004</t>
  </si>
  <si>
    <t>PNRRBI-20230000900714/2</t>
  </si>
  <si>
    <t>C81B23000650004</t>
  </si>
  <si>
    <t>UNICA società cooperativa</t>
  </si>
  <si>
    <t>PNRRBI-20230001396397/2</t>
  </si>
  <si>
    <t>C81B23000600004</t>
  </si>
  <si>
    <t>PNRRBI-20230002337514/2</t>
  </si>
  <si>
    <t>C81B23000630004</t>
  </si>
  <si>
    <t>Fondazione Roma Tre Teatro Palladium</t>
  </si>
  <si>
    <t>Associazione Culturale Margine Operativo</t>
  </si>
  <si>
    <t>ETICAE-Stewardship in Action</t>
  </si>
  <si>
    <t>PNRRBI-20230000412223/3</t>
  </si>
  <si>
    <t>C61B23000640004</t>
  </si>
  <si>
    <t>PNRRBI-20230002337514/1</t>
  </si>
  <si>
    <t>C81B23000620004</t>
  </si>
  <si>
    <t>PNRRBI-20230001737826/4</t>
  </si>
  <si>
    <t>C31B23000370004</t>
  </si>
  <si>
    <t>PNRRBI-20230001379467/2</t>
  </si>
  <si>
    <t>C81B23000580004</t>
  </si>
  <si>
    <t>Cantina Sperimentale Iblea - Centro Culturale e Artistico</t>
  </si>
  <si>
    <t>PNRRBI-20230001881047/1</t>
  </si>
  <si>
    <t>C91B23000430004</t>
  </si>
  <si>
    <t>TIBER UMBRIA COMETT EDUCATION PROGRAMME - TUCEP</t>
  </si>
  <si>
    <t>PNRRBI-20230002343791/1</t>
  </si>
  <si>
    <t>C81B23000640004</t>
  </si>
  <si>
    <t>UCCA APS</t>
  </si>
  <si>
    <t>PNRRBI-20230001802243/1</t>
  </si>
  <si>
    <t>C11B23000570004</t>
  </si>
  <si>
    <t>PNRRBI-20230001591695/2</t>
  </si>
  <si>
    <t>C21B23000310004</t>
  </si>
  <si>
    <t>FEDERAZIONE ITALIANA TEATRO AMATORI COMITATO REGIONE SICILIA</t>
  </si>
  <si>
    <t>ASSOCIAZIONE CULTURALE PICCOLA COMPAGNIA DEL TEATRO APS</t>
  </si>
  <si>
    <t>FEDERAZIONE ITATLIANA TEATRO AMATORI</t>
  </si>
  <si>
    <t>PNRRBI-20230002416383/1</t>
  </si>
  <si>
    <t>C61B23000570004</t>
  </si>
  <si>
    <t>associazione arte°grado</t>
  </si>
  <si>
    <t>PNRRBI-20230002416383/2</t>
  </si>
  <si>
    <t>C61B23000580004</t>
  </si>
  <si>
    <t>PNRRBI-20230001745829/2</t>
  </si>
  <si>
    <t>C71B23000370004</t>
  </si>
  <si>
    <t>Università Iuav di Venezia</t>
  </si>
  <si>
    <t>PNRRBI-20230000994230/2</t>
  </si>
  <si>
    <t>C41B23000490004</t>
  </si>
  <si>
    <t>PNRRBI-20230002005301/2</t>
  </si>
  <si>
    <t>C61B23000560004</t>
  </si>
  <si>
    <t>Comune di Siena</t>
  </si>
  <si>
    <t>TVSpenta - APS</t>
  </si>
  <si>
    <t>Associazione Propositivo (Pro+) - APS</t>
  </si>
  <si>
    <t>Fondazione Monte dei Paschi di Siena</t>
  </si>
  <si>
    <t>Siena Art Institute</t>
  </si>
  <si>
    <t>PNRRBI-20230002005301/1</t>
  </si>
  <si>
    <t>C61B23000550004</t>
  </si>
  <si>
    <t>PNRRBI-20230001601324/1</t>
  </si>
  <si>
    <t>C11B23000550004</t>
  </si>
  <si>
    <t>Fondazione Cantabile ETS</t>
  </si>
  <si>
    <t>PNRRBI-20230000581191/2</t>
  </si>
  <si>
    <t>C61B23000660004</t>
  </si>
  <si>
    <t>PNRRBI-20230001745829/1</t>
  </si>
  <si>
    <t>C71B23000360004</t>
  </si>
  <si>
    <t>PNRRBI-20230001881047/3</t>
  </si>
  <si>
    <t>C91B23000440004</t>
  </si>
  <si>
    <t>PNRRBI-20230001870463/1</t>
  </si>
  <si>
    <t>C91B23000410004</t>
  </si>
  <si>
    <t>On/Off-APS</t>
  </si>
  <si>
    <t>PNRRBI-20230001870463/2</t>
  </si>
  <si>
    <t>C91B23000420004</t>
  </si>
  <si>
    <t>PNRRBI-20230001745829/3</t>
  </si>
  <si>
    <t>C71B23000380004</t>
  </si>
  <si>
    <t>Componente1</t>
  </si>
  <si>
    <t>Componente2</t>
  </si>
  <si>
    <t>Componente3</t>
  </si>
  <si>
    <t>Componente4</t>
  </si>
  <si>
    <t>Titolo</t>
  </si>
  <si>
    <t>THE GENERATIVE AI ACADEMY</t>
  </si>
  <si>
    <t>CB4E-Exhibits: Capacity Building per lo sviluppo di allestimenti tecnologici emozionali a supporto delle imprese culturali e creative</t>
  </si>
  <si>
    <t>MVP Factory</t>
  </si>
  <si>
    <t>AIRFARE</t>
  </si>
  <si>
    <t>Upskilling degli Archivi d'Arte e operatori 4.0 (UAA0)</t>
  </si>
  <si>
    <t>VERSE. Creare reti nel metaverso</t>
  </si>
  <si>
    <t>No Code e Low Code Academy</t>
  </si>
  <si>
    <t>Escape Room – Virtual Gaming</t>
  </si>
  <si>
    <t>ISTANTANEA by Artshell</t>
  </si>
  <si>
    <t>sviluppocinema.it</t>
  </si>
  <si>
    <t>DP4 – Digital Post-Production Pofessionals training Program</t>
  </si>
  <si>
    <t>SP.ES. (SPazi ESposivi) digitali</t>
  </si>
  <si>
    <t>Servizi per Culture&amp;Creativity</t>
  </si>
  <si>
    <t>DCH PUGLIA SKILLS LAB</t>
  </si>
  <si>
    <t>Performance immersive: Linguaggi Multimediali e XR nel Settore Musicale</t>
  </si>
  <si>
    <t>Competenze Digitali e Sostenibilità: Accompagnamento per l'Eccellenza nei Progetti di Transizione Digitale</t>
  </si>
  <si>
    <t>Transizione digitale: strategie e strumenti per tutti</t>
  </si>
  <si>
    <t>DIGI.CULT.CREA – Crescita delle competenze Digitali dei settori della Cultura e della Creatività</t>
  </si>
  <si>
    <t>Progetto 2: MoTUM - Movimento per il Turismo Musicale</t>
  </si>
  <si>
    <t>HYPER-VILLAGE</t>
  </si>
  <si>
    <t>ComunitUP</t>
  </si>
  <si>
    <t>MAUA special edition</t>
  </si>
  <si>
    <t>Capacity maker. Il Facilitatore per l’Innovazione Territoriale</t>
  </si>
  <si>
    <t>EcoIndentity: Un nuovo paradigma per la produzione di design moda e Architettura</t>
  </si>
  <si>
    <t>100+1 Workshop per Innovare il futuro delle ICC. Potenziamento digitale e internazionalizzazione</t>
  </si>
  <si>
    <t>CreAbility. Creatività per la capacitazione</t>
  </si>
  <si>
    <t>D-Factor: Acceleratore moda/design</t>
  </si>
  <si>
    <t>D-Factor: Corso di Capacity Building</t>
  </si>
  <si>
    <t>MVC - META VERSUS CULTURAE</t>
  </si>
  <si>
    <t>Capacity &amp; Community Building in Music &amp; Audio Tech</t>
  </si>
  <si>
    <t>EMPOWER HUB</t>
  </si>
  <si>
    <t>MADH - Marche Digitaland Handcrafts - “Artigiani digitali della cultura”</t>
  </si>
  <si>
    <t>Spazi Culturali Virtuali: Potenziare l'Esperienza Digitale delle Imprese Culturali</t>
  </si>
  <si>
    <t>VIS ARTIS - La forza dell'arte by Artshell</t>
  </si>
  <si>
    <t>Human Innovation Lab</t>
  </si>
  <si>
    <t>AI4C - Artificial Intelligence for Culture</t>
  </si>
  <si>
    <t>DIGI-CULT CAMP - think and live DIGItal with CULTural heritage training CAMP</t>
  </si>
  <si>
    <t>Opportunità digitali per una cultura accessibile</t>
  </si>
  <si>
    <t>Open Memories. Un kit per i progetti di archivio digitale.</t>
  </si>
  <si>
    <t>TOCC Ultra</t>
  </si>
  <si>
    <t>Progetto 1: CULTkeys - Musica e cultura chiavi in mano</t>
  </si>
  <si>
    <t>Capacitazione di Mestiere</t>
  </si>
  <si>
    <t>Emersione</t>
  </si>
  <si>
    <t>Capacitazione dei performing art makers e dei curatori</t>
  </si>
  <si>
    <t>Diffusione competenze su tecnologie digitali dal monitoraggio dello stato di conservazione del patrimonio culturale alla valorizzazione</t>
  </si>
  <si>
    <t>RUF Regenerative Urban Farming</t>
  </si>
  <si>
    <t>Scena contemporanea 4.0 - Tecnologie immersive per l'intermedialità</t>
  </si>
  <si>
    <t>POWER-UP, Competenze per la cultura e creatività</t>
  </si>
  <si>
    <t>MENTOR - Mentoring ENtrepreneurs Towards digital Outstanding Results</t>
  </si>
  <si>
    <t>Destinazione Metaverso</t>
  </si>
  <si>
    <t>ICOM LEARNING CENTER: L’ACCELERATORE DI COMPETENZE DELL’ECOSISTEMA CULTURALE ITALIANO</t>
  </si>
  <si>
    <t>Digitalmente sostenibile: innovazione per un futuro verde</t>
  </si>
  <si>
    <t>SUSTAINABLE CULTURAL INNOVATION</t>
  </si>
  <si>
    <t>Rigenerazione culturale a emissioni zero</t>
  </si>
  <si>
    <t>LA SOSTENIBILITA' NELLE ORGANIZZAZIONI CULTURALI</t>
  </si>
  <si>
    <t>Culturali Sostenibili - TECHLAB_ESG</t>
  </si>
  <si>
    <t>ECO-RETAIL: PROGETTARE PRODOTTI E SPAZI SOSTENIBILI PER I BOOKSHOP MUSEALI</t>
  </si>
  <si>
    <t>Circolare: pratiche e strumenti per un approccio sostenibile e circolare alla cultura</t>
  </si>
  <si>
    <t>SHARE CULTURAL SUSTAINABILITY</t>
  </si>
  <si>
    <t>Innovazione e Formazione per una Transizione Green nel Settore Culturale e Cinematografico (INFO-SCC)</t>
  </si>
  <si>
    <t>Open eventi verdi</t>
  </si>
  <si>
    <t>Servizi per eventi verdi</t>
  </si>
  <si>
    <t>Insieme verso eventi verdi</t>
  </si>
  <si>
    <t>Empower eventi verdi</t>
  </si>
  <si>
    <t>GreenCraft: Potenziare e promuovere l’approccio verde nella filiera dell’artigianato artistico delle imprese culturali e creative.</t>
  </si>
  <si>
    <t>Circular Events gate</t>
  </si>
  <si>
    <t>GreenkedIn</t>
  </si>
  <si>
    <t>GREEN CARD OPEN INNOVATION - Passaporto di sostenibilità per le imprese della filiera culturale e creativa in transizione green</t>
  </si>
  <si>
    <t>Placemaker - un corso di accelerazione per progettisti culturali sostenibili</t>
  </si>
  <si>
    <t>RENDERE PIU’ SOSTENIBILI I PROGETTI SELEZIONATI</t>
  </si>
  <si>
    <t>STBFa...</t>
  </si>
  <si>
    <t>ECOSOSTENIBILITÀ AL MUSEO. NUOVI PROCESSI E STANDARD CONDIVISI PER I BOOKSHOP</t>
  </si>
  <si>
    <t>Spazi Quattro.Zero</t>
  </si>
  <si>
    <t>Co-design e piano operativo</t>
  </si>
  <si>
    <t>Affiancamento on the job: nuovi esperti</t>
  </si>
  <si>
    <t>AGREENARTE</t>
  </si>
  <si>
    <t>SistemaCultura: la gestione della sostenibilità</t>
  </si>
  <si>
    <t>CuraCultura ESG per un Patrimonio Responsabile</t>
  </si>
  <si>
    <t>ProcureCulture - Procurement a Impatto sostenibile</t>
  </si>
  <si>
    <t>OSA - Osservatorio spettacolo e ambiente</t>
  </si>
  <si>
    <t>47.1</t>
  </si>
  <si>
    <t>Self assessment e formazione: imprese culturali e creative</t>
  </si>
  <si>
    <t>CAMPINARTE</t>
  </si>
  <si>
    <t>ARTINVERDE</t>
  </si>
  <si>
    <t>GreenCommunityHub</t>
  </si>
  <si>
    <t>Per un Salento circolare</t>
  </si>
  <si>
    <t>Lost in transition! Percorso per sviluppare progetti culturali in transizione</t>
  </si>
  <si>
    <t>SENSE- rafforzamento dei SistEmi di gestioNe Sostenibile degli Eventi nelle imprese creative e culturali</t>
  </si>
  <si>
    <t>Orientati all'ecologia - Percorsi di orientamento e formazione per lo spettacolo e l'ambiente</t>
  </si>
  <si>
    <t>RETE - Riuso, Ecologia, Tecnologia, Empowerment nella gestione sostenibile degli eventi di spettacolo</t>
  </si>
  <si>
    <t>MAPPING AND PROMOTE CULTURAL SKILLS</t>
  </si>
  <si>
    <t>Metamorfosi - Progettare cultura nel mondo che cambia</t>
  </si>
  <si>
    <t>Corso di formazione per la formazione della figura professionale del Tecnico Esperto in Green Management dei siti culturali</t>
  </si>
  <si>
    <t>Riqualificazione Urbana EX Magazzini Stazione Di Noto</t>
  </si>
  <si>
    <t>C.R.I.N.A.L.E. - ACCELERARE LA SOSTENIBILITA'</t>
  </si>
  <si>
    <t>Ambiente e cultura per il cambiamento: la transizione verso nuovi luoghi dell’audiovisivo</t>
  </si>
  <si>
    <t>Eventi Sostenibili e Transizione Ecologica del settore culturale (ESTE)</t>
  </si>
  <si>
    <t>OpenEarth</t>
  </si>
  <si>
    <t>EcoStage: Teatro Sostenibile per la Transizione Verde e la Riabilitazione Sociale</t>
  </si>
  <si>
    <t>ArtEco Nexus: Trasformazione Verde nel Settore dello Spettacolo e Formazione per il Futuro della curatela Culturale</t>
  </si>
  <si>
    <t>PROGETTO2 - Exhibit2.0: La svolta Ecologica | Il RE-Factor dell'esporre</t>
  </si>
  <si>
    <t>Prima Vera: spring-school con capacity-building per operatori di eventi ad alto valore ambientale e sociale</t>
  </si>
  <si>
    <t>GUESS – How to act</t>
  </si>
  <si>
    <t>GUESS- How to do</t>
  </si>
  <si>
    <t>MUSICACIVICA-TOOLBOX</t>
  </si>
  <si>
    <t>ECO-DESIGN SCHOOL - Scuola di ECO-PROGETTAZIONE delle PRODUZIONI CULTURALI E CREATIVE</t>
  </si>
  <si>
    <t>PROGETTO1 - Exhibit2.0: La svolta Ecologica | Network e strumenti per la diffusione</t>
  </si>
  <si>
    <t>C.R.I.N.A.L.E. - ECCELLENZA TRANSNAZIONALE</t>
  </si>
  <si>
    <t>YOUR EVENT IMPACT(S): il calcolatore di impatto ambientale degli eventi culturali</t>
  </si>
  <si>
    <t>Sustainable Hubs Network - Gli Hub Creativi per la Sostenibilità</t>
  </si>
  <si>
    <t>PROGETTO3 - Exhibit2.0: La svolta Ecologica | Accompagnamento alla transizione</t>
  </si>
  <si>
    <t>Totale spese rendicontate</t>
  </si>
  <si>
    <t>V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</si>
</sst>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quot;_-;\-* #,##0.00\ &quot;€&quot;_-;_-* &quot;-&quot;??\ &quot;€&quot;_-;_-@_-"/>
    <numFmt numFmtId="165" formatCode="0;0;"/>
    <numFmt numFmtId="166" formatCode="[$-410]dd/mm/yyyy"/>
    <numFmt numFmtId="167" formatCode="&quot;€&quot;\ #,##0.00"/>
    <numFmt numFmtId="168" formatCode="#,##0.00\ &quot;€&quot;;\-#,##0.00\ &quot;€&quot;;"/>
    <numFmt numFmtId="169" formatCode="0.0%"/>
    <numFmt numFmtId="170" formatCode="_-* #,##0_-;\-* #,##0_-;_-* &quot;-&quot;??_-;_-@_-"/>
  </numFmts>
  <fonts count="31" x14ac:knownFonts="1">
    <font>
      <sz val="10"/>
      <name val="Arial"/>
      <family val="2"/>
    </font>
    <font>
      <sz val="11"/>
      <color theme="1"/>
      <name val="Calibri"/>
      <family val="2"/>
      <scheme val="minor"/>
    </font>
    <font>
      <sz val="10"/>
      <name val="Arial"/>
      <family val="2"/>
    </font>
    <font>
      <b/>
      <sz val="12"/>
      <name val="Arial"/>
      <family val="2"/>
    </font>
    <font>
      <sz val="11"/>
      <name val="Arial"/>
      <family val="2"/>
    </font>
    <font>
      <sz val="12"/>
      <name val="Arial"/>
      <family val="2"/>
    </font>
    <font>
      <b/>
      <sz val="10"/>
      <color indexed="10"/>
      <name val="Arial"/>
      <family val="2"/>
    </font>
    <font>
      <i/>
      <sz val="10"/>
      <name val="Arial"/>
      <family val="2"/>
    </font>
    <font>
      <b/>
      <sz val="10"/>
      <name val="Arial"/>
      <family val="2"/>
    </font>
    <font>
      <sz val="8"/>
      <name val="Arial"/>
      <family val="2"/>
    </font>
    <font>
      <sz val="14"/>
      <name val="Arial"/>
      <family val="2"/>
    </font>
    <font>
      <sz val="8"/>
      <name val="Calibri"/>
      <family val="2"/>
    </font>
    <font>
      <sz val="8"/>
      <name val="Calibri"/>
      <family val="2"/>
      <scheme val="minor"/>
    </font>
    <font>
      <b/>
      <sz val="8"/>
      <color rgb="FF000000"/>
      <name val="Calibri"/>
      <family val="2"/>
      <scheme val="minor"/>
    </font>
    <font>
      <sz val="8"/>
      <color rgb="FF000000"/>
      <name val="Calibri"/>
      <family val="2"/>
      <scheme val="minor"/>
    </font>
    <font>
      <sz val="7"/>
      <color rgb="FF000000"/>
      <name val="Calibri"/>
      <family val="2"/>
      <scheme val="minor"/>
    </font>
    <font>
      <b/>
      <sz val="8"/>
      <color theme="0"/>
      <name val="Calibri"/>
      <family val="2"/>
      <scheme val="minor"/>
    </font>
    <font>
      <b/>
      <sz val="9"/>
      <name val="Arial"/>
      <family val="2"/>
    </font>
    <font>
      <b/>
      <sz val="7"/>
      <color rgb="FF000000"/>
      <name val="Calibri"/>
      <family val="2"/>
      <scheme val="minor"/>
    </font>
    <font>
      <sz val="7"/>
      <name val="Arial"/>
      <family val="2"/>
    </font>
    <font>
      <b/>
      <sz val="7"/>
      <color theme="0"/>
      <name val="Calibri"/>
      <family val="2"/>
      <scheme val="minor"/>
    </font>
    <font>
      <sz val="7"/>
      <color theme="0"/>
      <name val="Calibri"/>
      <family val="2"/>
      <scheme val="minor"/>
    </font>
    <font>
      <sz val="7"/>
      <name val="Calibri"/>
      <family val="2"/>
      <scheme val="minor"/>
    </font>
    <font>
      <sz val="14"/>
      <color theme="0"/>
      <name val="Arial"/>
      <family val="2"/>
    </font>
    <font>
      <b/>
      <sz val="14"/>
      <name val="Arial"/>
      <family val="2"/>
    </font>
    <font>
      <b/>
      <sz val="12"/>
      <color theme="0"/>
      <name val="Arial"/>
      <family val="2"/>
    </font>
    <font>
      <b/>
      <sz val="10"/>
      <color theme="0"/>
      <name val="Arial"/>
      <family val="2"/>
    </font>
    <font>
      <sz val="12"/>
      <color theme="1"/>
      <name val="Arial"/>
      <family val="2"/>
    </font>
    <font>
      <sz val="9"/>
      <color theme="1"/>
      <name val="Arial"/>
      <family val="2"/>
    </font>
    <font>
      <sz val="8"/>
      <color theme="0" tint="-0.499984740745262"/>
      <name val="Arial"/>
      <family val="2"/>
    </font>
    <font>
      <b/>
      <sz val="7"/>
      <name val="Open Sans"/>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2F2F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theme="6"/>
      </patternFill>
    </fill>
    <fill>
      <patternFill patternType="solid">
        <fgColor theme="0" tint="-0.14999847407452621"/>
        <bgColor theme="6" tint="0.79998168889431442"/>
      </patternFill>
    </fill>
    <fill>
      <patternFill patternType="solid">
        <fgColor theme="0" tint="-4.9989318521683403E-2"/>
        <bgColor theme="6" tint="0.79998168889431442"/>
      </patternFill>
    </fill>
    <fill>
      <patternFill patternType="solid">
        <fgColor theme="4" tint="0.39997558519241921"/>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theme="3" tint="0.59996337778862885"/>
      </bottom>
      <diagonal/>
    </border>
    <border>
      <left style="thick">
        <color theme="8" tint="-0.24994659260841701"/>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right style="thick">
        <color theme="8" tint="-0.24994659260841701"/>
      </right>
      <top/>
      <bottom/>
      <diagonal/>
    </border>
    <border>
      <left style="thin">
        <color indexed="64"/>
      </left>
      <right/>
      <top/>
      <bottom style="thin">
        <color theme="3" tint="0.59996337778862885"/>
      </bottom>
      <diagonal/>
    </border>
    <border>
      <left style="thin">
        <color indexed="64"/>
      </left>
      <right style="thin">
        <color indexed="64"/>
      </right>
      <top/>
      <bottom style="thin">
        <color theme="3" tint="0.59996337778862885"/>
      </bottom>
      <diagonal/>
    </border>
    <border>
      <left/>
      <right/>
      <top style="thick">
        <color theme="2" tint="-0.499984740745262"/>
      </top>
      <bottom/>
      <diagonal/>
    </border>
    <border>
      <left style="thin">
        <color indexed="64"/>
      </left>
      <right style="thin">
        <color indexed="64"/>
      </right>
      <top style="thin">
        <color indexed="64"/>
      </top>
      <bottom style="thick">
        <color theme="2" tint="-0.499984740745262"/>
      </bottom>
      <diagonal/>
    </border>
    <border>
      <left style="thin">
        <color indexed="64"/>
      </left>
      <right style="thick">
        <color theme="2" tint="-0.499984740745262"/>
      </right>
      <top/>
      <bottom/>
      <diagonal/>
    </border>
    <border>
      <left style="thin">
        <color indexed="64"/>
      </left>
      <right style="thick">
        <color theme="2" tint="-0.499984740745262"/>
      </right>
      <top/>
      <bottom style="hair">
        <color indexed="64"/>
      </bottom>
      <diagonal/>
    </border>
    <border>
      <left style="thin">
        <color indexed="64"/>
      </left>
      <right style="thick">
        <color theme="2" tint="-0.499984740745262"/>
      </right>
      <top style="hair">
        <color indexed="64"/>
      </top>
      <bottom style="hair">
        <color indexed="64"/>
      </bottom>
      <diagonal/>
    </border>
    <border>
      <left style="thin">
        <color indexed="64"/>
      </left>
      <right style="thick">
        <color theme="2" tint="-0.499984740745262"/>
      </right>
      <top style="hair">
        <color indexed="64"/>
      </top>
      <bottom style="thin">
        <color indexed="64"/>
      </bottom>
      <diagonal/>
    </border>
    <border>
      <left/>
      <right/>
      <top style="thin">
        <color theme="2" tint="-0.499984740745262"/>
      </top>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diagonal/>
    </border>
    <border>
      <left style="thin">
        <color indexed="64"/>
      </left>
      <right style="thick">
        <color theme="2" tint="-0.499984740745262"/>
      </right>
      <top style="thin">
        <color theme="2" tint="-0.499984740745262"/>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ck">
        <color theme="2" tint="-0.499984740745262"/>
      </right>
      <top style="thick">
        <color theme="2" tint="-0.499984740745262"/>
      </top>
      <bottom style="thin">
        <color indexed="64"/>
      </bottom>
      <diagonal/>
    </border>
    <border>
      <left style="thin">
        <color indexed="64"/>
      </left>
      <right style="thick">
        <color theme="2" tint="-0.499984740745262"/>
      </right>
      <top style="thin">
        <color indexed="64"/>
      </top>
      <bottom style="thick">
        <color theme="2" tint="-0.499984740745262"/>
      </bottom>
      <diagonal/>
    </border>
    <border>
      <left style="thin">
        <color indexed="64"/>
      </left>
      <right/>
      <top style="thick">
        <color theme="2" tint="-0.499984740745262"/>
      </top>
      <bottom style="thin">
        <color indexed="64"/>
      </bottom>
      <diagonal/>
    </border>
    <border>
      <left/>
      <right/>
      <top style="thick">
        <color theme="2" tint="-0.499984740745262"/>
      </top>
      <bottom style="thin">
        <color indexed="64"/>
      </bottom>
      <diagonal/>
    </border>
    <border>
      <left/>
      <right style="thin">
        <color indexed="64"/>
      </right>
      <top style="thick">
        <color theme="2" tint="-0.499984740745262"/>
      </top>
      <bottom style="thin">
        <color indexed="64"/>
      </bottom>
      <diagonal/>
    </border>
    <border>
      <left style="thick">
        <color theme="2" tint="-0.499984740745262"/>
      </left>
      <right/>
      <top style="thick">
        <color theme="2" tint="-0.499984740745262"/>
      </top>
      <bottom/>
      <diagonal/>
    </border>
    <border>
      <left/>
      <right style="thin">
        <color indexed="64"/>
      </right>
      <top style="thick">
        <color theme="2" tint="-0.499984740745262"/>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n">
        <color indexed="64"/>
      </right>
      <top/>
      <bottom style="thick">
        <color theme="2" tint="-0.499984740745262"/>
      </bottom>
      <diagonal/>
    </border>
    <border>
      <left/>
      <right style="thick">
        <color theme="2" tint="-0.499984740745262"/>
      </right>
      <top style="thick">
        <color theme="2" tint="-0.499984740745262"/>
      </top>
      <bottom/>
      <diagonal/>
    </border>
    <border>
      <left style="thin">
        <color indexed="64"/>
      </left>
      <right style="thin">
        <color indexed="64"/>
      </right>
      <top/>
      <bottom style="thick">
        <color theme="2" tint="-0.499984740745262"/>
      </bottom>
      <diagonal/>
    </border>
    <border>
      <left style="thin">
        <color indexed="64"/>
      </left>
      <right style="thick">
        <color theme="2" tint="-0.499984740745262"/>
      </right>
      <top/>
      <bottom style="thick">
        <color theme="2" tint="-0.499984740745262"/>
      </bottom>
      <diagonal/>
    </border>
    <border>
      <left style="thick">
        <color theme="2" tint="-0.499984740745262"/>
      </left>
      <right/>
      <top style="thin">
        <color theme="2" tint="-0.499984740745262"/>
      </top>
      <bottom/>
      <diagonal/>
    </border>
    <border>
      <left style="thick">
        <color theme="2" tint="-0.499984740745262"/>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medium">
        <color theme="0" tint="-0.499984740745262"/>
      </bottom>
      <diagonal/>
    </border>
    <border>
      <left/>
      <right/>
      <top style="medium">
        <color theme="0" tint="-0.499984740745262"/>
      </top>
      <bottom style="medium">
        <color rgb="FFC00000"/>
      </bottom>
      <diagonal/>
    </border>
    <border>
      <left/>
      <right/>
      <top style="medium">
        <color rgb="FFC00000"/>
      </top>
      <bottom style="medium">
        <color theme="8" tint="-0.24994659260841701"/>
      </bottom>
      <diagonal/>
    </border>
    <border>
      <left/>
      <right/>
      <top style="medium">
        <color theme="8" tint="-0.24994659260841701"/>
      </top>
      <bottom style="medium">
        <color theme="9" tint="-0.499984740745262"/>
      </bottom>
      <diagonal/>
    </border>
    <border>
      <left/>
      <right/>
      <top style="thin">
        <color theme="6"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right style="thin">
        <color indexed="64"/>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style="thin">
        <color theme="6" tint="0.39997558519241921"/>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cellStyleXfs>
  <cellXfs count="253">
    <xf numFmtId="0" fontId="0" fillId="0" borderId="0" xfId="0"/>
    <xf numFmtId="0" fontId="5" fillId="0" borderId="0" xfId="0" applyFont="1" applyProtection="1">
      <protection hidden="1"/>
    </xf>
    <xf numFmtId="164" fontId="3" fillId="0" borderId="0" xfId="3" applyFont="1" applyAlignment="1" applyProtection="1">
      <alignment vertical="center"/>
      <protection hidden="1"/>
    </xf>
    <xf numFmtId="0" fontId="0" fillId="0" borderId="0" xfId="0" applyProtection="1">
      <protection hidden="1"/>
    </xf>
    <xf numFmtId="0" fontId="3" fillId="2" borderId="7" xfId="0" applyFont="1" applyFill="1" applyBorder="1" applyAlignment="1" applyProtection="1">
      <alignment horizontal="right" vertical="center"/>
      <protection hidden="1"/>
    </xf>
    <xf numFmtId="9" fontId="5" fillId="0" borderId="0" xfId="2" applyFont="1" applyProtection="1">
      <protection hidden="1"/>
    </xf>
    <xf numFmtId="0" fontId="5" fillId="3" borderId="0" xfId="0" applyFont="1" applyFill="1" applyProtection="1">
      <protection hidden="1"/>
    </xf>
    <xf numFmtId="0" fontId="0" fillId="0" borderId="0" xfId="0" applyAlignment="1">
      <alignment horizontal="center" vertical="center"/>
    </xf>
    <xf numFmtId="0" fontId="5" fillId="0" borderId="0" xfId="0" applyFont="1" applyAlignment="1" applyProtection="1">
      <alignment vertical="center"/>
      <protection hidden="1"/>
    </xf>
    <xf numFmtId="0" fontId="7" fillId="3" borderId="1" xfId="0" applyFont="1" applyFill="1" applyBorder="1" applyAlignment="1" applyProtection="1">
      <alignment horizontal="right" vertical="center"/>
      <protection hidden="1"/>
    </xf>
    <xf numFmtId="17" fontId="0" fillId="0" borderId="0" xfId="0" quotePrefix="1" applyNumberFormat="1"/>
    <xf numFmtId="0" fontId="0" fillId="0" borderId="0" xfId="0" quotePrefix="1"/>
    <xf numFmtId="0" fontId="8"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xf numFmtId="0" fontId="0" fillId="7" borderId="0" xfId="0" applyFill="1"/>
    <xf numFmtId="164" fontId="0" fillId="7" borderId="0" xfId="0" applyNumberFormat="1" applyFill="1"/>
    <xf numFmtId="164" fontId="0" fillId="6" borderId="0" xfId="0" applyNumberFormat="1" applyFill="1"/>
    <xf numFmtId="168" fontId="3" fillId="2" borderId="13" xfId="3" applyNumberFormat="1" applyFont="1" applyFill="1" applyBorder="1" applyAlignment="1" applyProtection="1">
      <alignment vertical="center"/>
      <protection hidden="1"/>
    </xf>
    <xf numFmtId="168" fontId="3" fillId="2" borderId="14" xfId="3" applyNumberFormat="1" applyFont="1" applyFill="1" applyBorder="1" applyAlignment="1" applyProtection="1">
      <alignment vertical="center"/>
      <protection hidden="1"/>
    </xf>
    <xf numFmtId="165" fontId="9" fillId="3" borderId="16" xfId="0" applyNumberFormat="1" applyFont="1" applyFill="1" applyBorder="1" applyAlignment="1" applyProtection="1">
      <alignment horizontal="center" vertical="center" wrapText="1"/>
      <protection hidden="1"/>
    </xf>
    <xf numFmtId="0" fontId="3" fillId="0" borderId="15" xfId="0" applyFont="1" applyBorder="1" applyProtection="1">
      <protection hidden="1"/>
    </xf>
    <xf numFmtId="0" fontId="5"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protection hidden="1"/>
    </xf>
    <xf numFmtId="168" fontId="7" fillId="3" borderId="18" xfId="3" applyNumberFormat="1" applyFont="1" applyFill="1" applyBorder="1" applyAlignment="1" applyProtection="1">
      <alignment vertical="center"/>
      <protection hidden="1"/>
    </xf>
    <xf numFmtId="168" fontId="7" fillId="3" borderId="19" xfId="3" applyNumberFormat="1" applyFont="1" applyFill="1" applyBorder="1" applyAlignment="1" applyProtection="1">
      <alignment vertical="center"/>
      <protection hidden="1"/>
    </xf>
    <xf numFmtId="168" fontId="7" fillId="3" borderId="20" xfId="3" applyNumberFormat="1" applyFont="1" applyFill="1" applyBorder="1" applyAlignment="1" applyProtection="1">
      <alignment vertical="center"/>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5" fillId="3" borderId="23" xfId="0" applyFont="1" applyFill="1" applyBorder="1" applyProtection="1">
      <protection hidden="1"/>
    </xf>
    <xf numFmtId="164" fontId="3" fillId="3" borderId="24" xfId="3" applyFont="1" applyFill="1" applyBorder="1" applyAlignment="1" applyProtection="1">
      <alignment vertical="center"/>
      <protection hidden="1"/>
    </xf>
    <xf numFmtId="164" fontId="0" fillId="9" borderId="0" xfId="0" applyNumberFormat="1" applyFill="1"/>
    <xf numFmtId="165" fontId="9" fillId="0" borderId="16" xfId="0" applyNumberFormat="1" applyFont="1" applyBorder="1" applyAlignment="1" applyProtection="1">
      <alignment horizontal="center" vertical="center" wrapText="1"/>
      <protection hidden="1"/>
    </xf>
    <xf numFmtId="168" fontId="7" fillId="11" borderId="5" xfId="3" applyNumberFormat="1" applyFont="1" applyFill="1" applyBorder="1" applyAlignment="1" applyProtection="1">
      <alignment horizontal="right" vertical="center"/>
      <protection hidden="1"/>
    </xf>
    <xf numFmtId="168" fontId="7" fillId="11" borderId="6" xfId="3"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0" fontId="12" fillId="0" borderId="0" xfId="0" applyFont="1" applyProtection="1">
      <protection hidden="1"/>
    </xf>
    <xf numFmtId="164" fontId="0" fillId="0" borderId="0" xfId="3" applyFont="1" applyProtection="1">
      <protection hidden="1"/>
    </xf>
    <xf numFmtId="43" fontId="0" fillId="0" borderId="0" xfId="1" applyFont="1" applyProtection="1">
      <protection hidden="1"/>
    </xf>
    <xf numFmtId="166" fontId="13"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164" fontId="12" fillId="0" borderId="0" xfId="3" applyFont="1" applyFill="1" applyAlignment="1" applyProtection="1">
      <alignment horizontal="center" vertical="center" wrapText="1"/>
      <protection hidden="1"/>
    </xf>
    <xf numFmtId="164" fontId="12" fillId="0" borderId="0" xfId="0" applyNumberFormat="1" applyFont="1" applyProtection="1">
      <protection hidden="1"/>
    </xf>
    <xf numFmtId="166" fontId="12" fillId="0" borderId="0" xfId="0" applyNumberFormat="1" applyFont="1" applyAlignment="1" applyProtection="1">
      <alignment horizontal="center" vertical="center" wrapText="1"/>
      <protection locked="0" hidden="1"/>
    </xf>
    <xf numFmtId="166" fontId="15" fillId="0" borderId="0" xfId="0" applyNumberFormat="1" applyFont="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0" xfId="0" applyFont="1" applyAlignment="1" applyProtection="1">
      <alignment vertical="center" wrapText="1"/>
      <protection hidden="1"/>
    </xf>
    <xf numFmtId="166" fontId="16" fillId="0" borderId="0" xfId="0" applyNumberFormat="1" applyFont="1" applyAlignment="1" applyProtection="1">
      <alignment horizontal="center" vertical="center" wrapText="1"/>
      <protection hidden="1"/>
    </xf>
    <xf numFmtId="164" fontId="12" fillId="0" borderId="0" xfId="3" applyFont="1" applyBorder="1" applyAlignment="1" applyProtection="1">
      <alignment horizontal="left" vertical="center" wrapText="1"/>
      <protection hidden="1"/>
    </xf>
    <xf numFmtId="0" fontId="11" fillId="0" borderId="0" xfId="0" applyFont="1" applyProtection="1">
      <protection hidden="1"/>
    </xf>
    <xf numFmtId="167" fontId="12" fillId="0" borderId="0" xfId="0" applyNumberFormat="1" applyFont="1" applyProtection="1">
      <protection hidden="1"/>
    </xf>
    <xf numFmtId="10" fontId="12" fillId="0" borderId="0" xfId="0" applyNumberFormat="1" applyFont="1" applyProtection="1">
      <protection hidden="1"/>
    </xf>
    <xf numFmtId="167" fontId="14" fillId="0" borderId="0" xfId="0" applyNumberFormat="1" applyFont="1" applyAlignment="1" applyProtection="1">
      <alignment horizontal="left" vertical="center" wrapText="1"/>
      <protection hidden="1"/>
    </xf>
    <xf numFmtId="166" fontId="12" fillId="0" borderId="0" xfId="0" applyNumberFormat="1" applyFont="1" applyAlignment="1" applyProtection="1">
      <alignment horizontal="left" vertical="center" wrapText="1"/>
      <protection locked="0" hidden="1"/>
    </xf>
    <xf numFmtId="9" fontId="12" fillId="0" borderId="0" xfId="2" applyFont="1" applyBorder="1" applyAlignment="1" applyProtection="1">
      <alignment horizontal="center" vertical="center" wrapText="1"/>
      <protection locked="0" hidden="1"/>
    </xf>
    <xf numFmtId="9" fontId="12" fillId="0" borderId="0" xfId="2" applyFont="1" applyBorder="1" applyAlignment="1" applyProtection="1">
      <alignment horizontal="center"/>
      <protection locked="0" hidden="1"/>
    </xf>
    <xf numFmtId="0" fontId="10" fillId="6" borderId="0" xfId="0" applyFont="1" applyFill="1" applyAlignment="1" applyProtection="1">
      <alignment vertical="center"/>
      <protection hidden="1"/>
    </xf>
    <xf numFmtId="0" fontId="12" fillId="0" borderId="0" xfId="0" applyFont="1" applyAlignment="1" applyProtection="1">
      <alignment horizontal="center" vertical="center" wrapText="1"/>
      <protection hidden="1"/>
    </xf>
    <xf numFmtId="164" fontId="12" fillId="0" borderId="0" xfId="3"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2" fillId="0" borderId="0" xfId="0" applyFont="1" applyAlignment="1" applyProtection="1">
      <alignment vertical="center"/>
      <protection locked="0" hidden="1"/>
    </xf>
    <xf numFmtId="0" fontId="12" fillId="0" borderId="0" xfId="0" applyFont="1" applyAlignment="1" applyProtection="1">
      <alignment vertical="center" wrapText="1"/>
      <protection locked="0" hidden="1"/>
    </xf>
    <xf numFmtId="164" fontId="12" fillId="0" borderId="0" xfId="3" applyFont="1" applyAlignment="1" applyProtection="1">
      <alignment vertical="center"/>
      <protection locked="0" hidden="1"/>
    </xf>
    <xf numFmtId="165" fontId="12" fillId="0" borderId="0" xfId="0" applyNumberFormat="1" applyFont="1" applyAlignment="1" applyProtection="1">
      <alignment horizontal="left" vertical="center" wrapText="1"/>
      <protection hidden="1"/>
    </xf>
    <xf numFmtId="0" fontId="10" fillId="9" borderId="0" xfId="0" applyFont="1" applyFill="1" applyAlignment="1" applyProtection="1">
      <alignment vertical="center"/>
      <protection hidden="1"/>
    </xf>
    <xf numFmtId="164" fontId="10" fillId="9" borderId="0" xfId="3" applyFont="1" applyFill="1" applyAlignment="1" applyProtection="1">
      <alignment vertical="center"/>
      <protection hidden="1"/>
    </xf>
    <xf numFmtId="0" fontId="0" fillId="0" borderId="0" xfId="1" applyNumberFormat="1" applyFont="1" applyProtection="1">
      <protection hidden="1"/>
    </xf>
    <xf numFmtId="0" fontId="12" fillId="0" borderId="0" xfId="1" applyNumberFormat="1" applyFont="1" applyProtection="1">
      <protection hidden="1"/>
    </xf>
    <xf numFmtId="0" fontId="10" fillId="6" borderId="0" xfId="1" applyNumberFormat="1" applyFont="1" applyFill="1" applyAlignment="1" applyProtection="1">
      <alignment vertical="center"/>
      <protection hidden="1"/>
    </xf>
    <xf numFmtId="0" fontId="3" fillId="0" borderId="33" xfId="0" applyFont="1" applyBorder="1" applyProtection="1">
      <protection hidden="1"/>
    </xf>
    <xf numFmtId="164" fontId="3" fillId="0" borderId="38" xfId="3" applyFont="1" applyFill="1" applyBorder="1" applyAlignment="1" applyProtection="1">
      <alignment horizontal="center"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5" fillId="4" borderId="0" xfId="0" applyFont="1" applyFill="1" applyAlignment="1" applyProtection="1">
      <alignment vertical="center"/>
      <protection hidden="1"/>
    </xf>
    <xf numFmtId="0" fontId="3" fillId="3" borderId="36" xfId="0" applyFont="1" applyFill="1" applyBorder="1" applyAlignment="1" applyProtection="1">
      <alignment vertical="center"/>
      <protection hidden="1"/>
    </xf>
    <xf numFmtId="0" fontId="10" fillId="12" borderId="0" xfId="0" applyFont="1" applyFill="1" applyAlignment="1" applyProtection="1">
      <alignment vertical="center"/>
      <protection hidden="1"/>
    </xf>
    <xf numFmtId="0" fontId="0" fillId="0" borderId="0" xfId="0" applyAlignment="1" applyProtection="1">
      <alignment horizontal="left"/>
      <protection hidden="1"/>
    </xf>
    <xf numFmtId="0" fontId="0" fillId="3" borderId="0" xfId="0" applyFill="1" applyAlignment="1" applyProtection="1">
      <alignment vertical="center"/>
      <protection hidden="1"/>
    </xf>
    <xf numFmtId="0" fontId="3" fillId="5" borderId="33" xfId="0" applyFont="1" applyFill="1" applyBorder="1" applyAlignment="1" applyProtection="1">
      <alignment vertical="center"/>
      <protection hidden="1"/>
    </xf>
    <xf numFmtId="0" fontId="3" fillId="5" borderId="34" xfId="0" applyFont="1" applyFill="1" applyBorder="1" applyAlignment="1" applyProtection="1">
      <alignment vertical="center"/>
      <protection hidden="1"/>
    </xf>
    <xf numFmtId="0" fontId="3" fillId="5" borderId="35" xfId="0" applyFont="1" applyFill="1" applyBorder="1" applyAlignment="1" applyProtection="1">
      <alignment vertical="center"/>
      <protection hidden="1"/>
    </xf>
    <xf numFmtId="0" fontId="3" fillId="5" borderId="37" xfId="0" applyFont="1" applyFill="1" applyBorder="1" applyAlignment="1" applyProtection="1">
      <alignment vertical="center"/>
      <protection hidden="1"/>
    </xf>
    <xf numFmtId="0" fontId="10" fillId="10" borderId="0" xfId="0" applyFont="1" applyFill="1" applyAlignment="1" applyProtection="1">
      <alignment vertical="center"/>
      <protection hidden="1"/>
    </xf>
    <xf numFmtId="0" fontId="5" fillId="3" borderId="41" xfId="0" applyFont="1" applyFill="1" applyBorder="1" applyAlignment="1" applyProtection="1">
      <alignment horizontal="center" vertical="center"/>
      <protection hidden="1"/>
    </xf>
    <xf numFmtId="0" fontId="0" fillId="4" borderId="42"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5" fillId="3" borderId="41" xfId="0" applyFont="1" applyFill="1" applyBorder="1" applyProtection="1">
      <protection hidden="1"/>
    </xf>
    <xf numFmtId="0" fontId="3" fillId="3" borderId="42" xfId="0" applyFont="1" applyFill="1" applyBorder="1" applyAlignment="1" applyProtection="1">
      <alignment vertical="center"/>
      <protection hidden="1"/>
    </xf>
    <xf numFmtId="0" fontId="3" fillId="4" borderId="42"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17" fillId="3" borderId="15" xfId="0" applyFont="1" applyFill="1" applyBorder="1" applyAlignment="1" applyProtection="1">
      <alignment horizontal="center" vertical="center"/>
      <protection hidden="1"/>
    </xf>
    <xf numFmtId="49" fontId="10" fillId="9"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protection hidden="1"/>
    </xf>
    <xf numFmtId="49"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hidden="1"/>
    </xf>
    <xf numFmtId="0" fontId="10" fillId="12" borderId="0" xfId="0" applyFont="1" applyFill="1" applyAlignment="1" applyProtection="1">
      <alignment horizontal="center" vertical="center"/>
      <protection hidden="1"/>
    </xf>
    <xf numFmtId="0" fontId="0" fillId="0" borderId="0" xfId="0" applyAlignment="1" applyProtection="1">
      <alignment horizontal="center"/>
      <protection hidden="1"/>
    </xf>
    <xf numFmtId="49" fontId="0" fillId="0" borderId="0" xfId="3" applyNumberFormat="1" applyFont="1" applyProtection="1">
      <protection hidden="1"/>
    </xf>
    <xf numFmtId="49" fontId="12" fillId="0" borderId="0" xfId="0" applyNumberFormat="1" applyFont="1" applyProtection="1">
      <protection hidden="1"/>
    </xf>
    <xf numFmtId="49" fontId="0" fillId="0" borderId="0" xfId="1" applyNumberFormat="1" applyFont="1" applyProtection="1">
      <protection hidden="1"/>
    </xf>
    <xf numFmtId="49" fontId="12" fillId="0" borderId="0" xfId="1" applyNumberFormat="1" applyFont="1" applyProtection="1">
      <protection hidden="1"/>
    </xf>
    <xf numFmtId="0" fontId="10" fillId="9" borderId="0" xfId="0" applyFont="1" applyFill="1" applyAlignment="1" applyProtection="1">
      <alignment horizontal="center" vertical="center"/>
      <protection hidden="1"/>
    </xf>
    <xf numFmtId="165" fontId="12" fillId="0" borderId="0" xfId="0" applyNumberFormat="1" applyFont="1" applyAlignment="1" applyProtection="1">
      <alignment horizontal="center" vertical="center" wrapText="1"/>
      <protection hidden="1"/>
    </xf>
    <xf numFmtId="166"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43" fontId="18" fillId="0" borderId="0" xfId="1" applyFont="1" applyFill="1" applyAlignment="1" applyProtection="1">
      <alignment horizontal="center" vertical="center" wrapText="1"/>
      <protection hidden="1"/>
    </xf>
    <xf numFmtId="166" fontId="14" fillId="0" borderId="0" xfId="0" applyNumberFormat="1" applyFont="1" applyAlignment="1" applyProtection="1">
      <alignment horizontal="center" vertical="center" wrapText="1"/>
      <protection locked="0" hidden="1"/>
    </xf>
    <xf numFmtId="164" fontId="12" fillId="0" borderId="0" xfId="3" applyFont="1" applyAlignment="1" applyProtection="1">
      <alignment horizontal="center" vertical="center" wrapText="1"/>
      <protection locked="0"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9" fontId="12" fillId="0" borderId="0" xfId="2" applyFont="1" applyAlignment="1" applyProtection="1">
      <alignment horizontal="center" vertical="center"/>
      <protection locked="0" hidden="1"/>
    </xf>
    <xf numFmtId="49" fontId="16" fillId="0" borderId="0" xfId="1" applyNumberFormat="1"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166" fontId="12" fillId="0" borderId="0" xfId="0" applyNumberFormat="1" applyFont="1" applyAlignment="1" applyProtection="1">
      <alignment horizontal="center" vertical="center" wrapText="1"/>
      <protection hidden="1"/>
    </xf>
    <xf numFmtId="49" fontId="12" fillId="0" borderId="0" xfId="1" applyNumberFormat="1" applyFont="1" applyAlignment="1" applyProtection="1">
      <alignment horizontal="center" vertical="center" wrapText="1"/>
      <protection locked="0" hidden="1"/>
    </xf>
    <xf numFmtId="49" fontId="12" fillId="0" borderId="0" xfId="0" applyNumberFormat="1" applyFont="1" applyAlignment="1" applyProtection="1">
      <alignment horizontal="center" vertical="center" wrapText="1"/>
      <protection locked="0" hidden="1"/>
    </xf>
    <xf numFmtId="164" fontId="12" fillId="0" borderId="0" xfId="3"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center" vertical="center" wrapText="1"/>
      <protection locked="0" hidden="1"/>
    </xf>
    <xf numFmtId="164" fontId="12" fillId="0" borderId="0" xfId="3" applyFont="1" applyAlignment="1" applyProtection="1">
      <alignment horizontal="center" vertical="center"/>
      <protection locked="0" hidden="1"/>
    </xf>
    <xf numFmtId="166" fontId="20" fillId="0" borderId="0" xfId="0" applyNumberFormat="1" applyFont="1" applyAlignment="1" applyProtection="1">
      <alignment horizontal="center" vertical="center" wrapText="1"/>
      <protection hidden="1"/>
    </xf>
    <xf numFmtId="0" fontId="20" fillId="0" borderId="0" xfId="1" applyNumberFormat="1" applyFont="1" applyAlignment="1" applyProtection="1">
      <alignment horizontal="center" vertical="center" wrapText="1"/>
      <protection hidden="1"/>
    </xf>
    <xf numFmtId="0" fontId="21" fillId="0" borderId="0" xfId="0" applyFont="1" applyAlignment="1" applyProtection="1">
      <alignment horizontal="center"/>
      <protection hidden="1"/>
    </xf>
    <xf numFmtId="164" fontId="11" fillId="0" borderId="0" xfId="3" applyFont="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3" borderId="46" xfId="0" applyFont="1" applyFill="1" applyBorder="1" applyAlignment="1" applyProtection="1">
      <alignment vertical="center"/>
      <protection hidden="1"/>
    </xf>
    <xf numFmtId="0" fontId="8" fillId="3" borderId="46" xfId="0" applyFont="1" applyFill="1" applyBorder="1" applyAlignment="1" applyProtection="1">
      <alignment horizontal="left" vertical="center"/>
      <protection hidden="1"/>
    </xf>
    <xf numFmtId="0" fontId="5" fillId="13" borderId="49" xfId="0" applyFont="1" applyFill="1" applyBorder="1" applyAlignment="1" applyProtection="1">
      <alignment horizontal="center" vertical="center"/>
      <protection hidden="1"/>
    </xf>
    <xf numFmtId="0" fontId="8" fillId="13" borderId="50" xfId="0" applyFont="1" applyFill="1" applyBorder="1" applyAlignment="1" applyProtection="1">
      <alignment vertical="center"/>
      <protection hidden="1"/>
    </xf>
    <xf numFmtId="0" fontId="5" fillId="14" borderId="53" xfId="0" applyFont="1" applyFill="1" applyBorder="1" applyAlignment="1" applyProtection="1">
      <alignment horizontal="center" vertical="center"/>
      <protection hidden="1"/>
    </xf>
    <xf numFmtId="0" fontId="8" fillId="14" borderId="54" xfId="0" applyFont="1" applyFill="1" applyBorder="1" applyAlignment="1" applyProtection="1">
      <alignment vertical="center"/>
      <protection hidden="1"/>
    </xf>
    <xf numFmtId="0" fontId="5" fillId="15" borderId="57" xfId="0" applyFont="1" applyFill="1" applyBorder="1" applyAlignment="1" applyProtection="1">
      <alignment horizontal="center" vertical="center"/>
      <protection hidden="1"/>
    </xf>
    <xf numFmtId="0" fontId="8" fillId="15" borderId="58" xfId="0" applyFont="1" applyFill="1" applyBorder="1" applyAlignment="1" applyProtection="1">
      <alignment vertical="center"/>
      <protection hidden="1"/>
    </xf>
    <xf numFmtId="0" fontId="1" fillId="0" borderId="0" xfId="4" applyAlignment="1">
      <alignment vertical="center" wrapText="1"/>
    </xf>
    <xf numFmtId="169" fontId="1" fillId="0" borderId="0" xfId="2" applyNumberFormat="1" applyFont="1" applyAlignment="1">
      <alignment vertical="center" wrapText="1"/>
    </xf>
    <xf numFmtId="0" fontId="5" fillId="2" borderId="9" xfId="0" applyFont="1" applyFill="1" applyBorder="1" applyProtection="1">
      <protection hidden="1"/>
    </xf>
    <xf numFmtId="0" fontId="5" fillId="2" borderId="10" xfId="0" applyFont="1" applyFill="1" applyBorder="1" applyProtection="1">
      <protection hidden="1"/>
    </xf>
    <xf numFmtId="164" fontId="3" fillId="2" borderId="11" xfId="3" applyFont="1" applyFill="1" applyBorder="1" applyAlignment="1" applyProtection="1">
      <alignment vertical="center"/>
      <protection hidden="1"/>
    </xf>
    <xf numFmtId="0" fontId="3" fillId="2" borderId="8"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164" fontId="3" fillId="2" borderId="12" xfId="3"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alignment horizontal="right"/>
      <protection hidden="1"/>
    </xf>
    <xf numFmtId="0" fontId="5" fillId="2" borderId="12" xfId="0" applyFont="1" applyFill="1" applyBorder="1" applyProtection="1">
      <protection hidden="1"/>
    </xf>
    <xf numFmtId="0" fontId="5" fillId="2" borderId="0" xfId="0" applyFont="1" applyFill="1" applyProtection="1">
      <protection hidden="1"/>
    </xf>
    <xf numFmtId="0" fontId="0" fillId="2" borderId="0" xfId="0" applyFill="1" applyProtection="1">
      <protection hidden="1"/>
    </xf>
    <xf numFmtId="0" fontId="5" fillId="2" borderId="8"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164" fontId="5" fillId="2" borderId="0" xfId="3" applyFont="1" applyFill="1" applyBorder="1" applyAlignment="1" applyProtection="1">
      <alignment horizontal="left"/>
      <protection hidden="1"/>
    </xf>
    <xf numFmtId="0" fontId="5" fillId="2" borderId="8" xfId="0" applyFont="1" applyFill="1" applyBorder="1" applyAlignment="1" applyProtection="1">
      <alignment horizontal="right"/>
      <protection hidden="1"/>
    </xf>
    <xf numFmtId="0" fontId="5" fillId="2" borderId="25" xfId="0" applyFont="1" applyFill="1" applyBorder="1" applyAlignment="1" applyProtection="1">
      <alignment horizontal="left"/>
      <protection hidden="1"/>
    </xf>
    <xf numFmtId="0" fontId="5" fillId="2" borderId="26" xfId="0" applyFont="1" applyFill="1" applyBorder="1" applyAlignment="1" applyProtection="1">
      <alignment horizontal="left"/>
      <protection hidden="1"/>
    </xf>
    <xf numFmtId="164" fontId="3" fillId="2" borderId="27" xfId="3" applyFont="1" applyFill="1" applyBorder="1" applyAlignment="1" applyProtection="1">
      <alignment vertical="center"/>
      <protection hidden="1"/>
    </xf>
    <xf numFmtId="169" fontId="5" fillId="3" borderId="0" xfId="2" applyNumberFormat="1" applyFont="1" applyFill="1" applyProtection="1">
      <protection hidden="1"/>
    </xf>
    <xf numFmtId="0" fontId="25" fillId="19" borderId="66" xfId="0" applyFont="1" applyFill="1" applyBorder="1" applyAlignment="1" applyProtection="1">
      <alignment horizontal="left" vertical="center"/>
      <protection hidden="1"/>
    </xf>
    <xf numFmtId="0" fontId="25" fillId="19" borderId="67" xfId="0" applyFont="1" applyFill="1" applyBorder="1" applyAlignment="1" applyProtection="1">
      <alignment horizontal="left" vertical="center"/>
      <protection hidden="1"/>
    </xf>
    <xf numFmtId="0" fontId="26" fillId="19" borderId="68" xfId="0" applyFont="1" applyFill="1" applyBorder="1" applyAlignment="1" applyProtection="1">
      <alignment horizontal="center" vertical="center" wrapText="1"/>
      <protection hidden="1"/>
    </xf>
    <xf numFmtId="0" fontId="27" fillId="20" borderId="69" xfId="0" applyFont="1" applyFill="1" applyBorder="1" applyProtection="1">
      <protection hidden="1"/>
    </xf>
    <xf numFmtId="0" fontId="28" fillId="21" borderId="65" xfId="0" applyFont="1" applyFill="1" applyBorder="1" applyProtection="1">
      <protection hidden="1"/>
    </xf>
    <xf numFmtId="165" fontId="28" fillId="21" borderId="65" xfId="0" applyNumberFormat="1" applyFont="1" applyFill="1" applyBorder="1" applyProtection="1">
      <protection hidden="1"/>
    </xf>
    <xf numFmtId="0" fontId="27" fillId="20" borderId="71" xfId="0" applyFont="1" applyFill="1" applyBorder="1" applyProtection="1">
      <protection hidden="1"/>
    </xf>
    <xf numFmtId="165" fontId="28" fillId="21" borderId="72" xfId="0" applyNumberFormat="1" applyFont="1" applyFill="1" applyBorder="1" applyProtection="1">
      <protection hidden="1"/>
    </xf>
    <xf numFmtId="0" fontId="0" fillId="2" borderId="12" xfId="0" applyFill="1" applyBorder="1" applyProtection="1">
      <protection hidden="1"/>
    </xf>
    <xf numFmtId="0" fontId="4" fillId="18" borderId="0" xfId="0" applyFont="1" applyFill="1" applyProtection="1">
      <protection locked="0" hidden="1"/>
    </xf>
    <xf numFmtId="167" fontId="5" fillId="18" borderId="0" xfId="0" applyNumberFormat="1" applyFont="1" applyFill="1" applyAlignment="1" applyProtection="1">
      <alignment horizontal="center" vertical="center"/>
      <protection locked="0" hidden="1"/>
    </xf>
    <xf numFmtId="0" fontId="27" fillId="17" borderId="70" xfId="0" applyFont="1" applyFill="1" applyBorder="1" applyAlignment="1" applyProtection="1">
      <alignment horizontal="center"/>
      <protection locked="0" hidden="1"/>
    </xf>
    <xf numFmtId="0" fontId="27" fillId="17" borderId="73" xfId="0" applyFont="1" applyFill="1" applyBorder="1" applyAlignment="1" applyProtection="1">
      <alignment horizontal="center"/>
      <protection locked="0" hidden="1"/>
    </xf>
    <xf numFmtId="0" fontId="0" fillId="18" borderId="0" xfId="0" applyFill="1" applyProtection="1">
      <protection locked="0" hidden="1"/>
    </xf>
    <xf numFmtId="164" fontId="5" fillId="3" borderId="0" xfId="3" applyFont="1" applyFill="1" applyProtection="1">
      <protection hidden="1"/>
    </xf>
    <xf numFmtId="170" fontId="12" fillId="0" borderId="0" xfId="1" applyNumberFormat="1" applyFont="1" applyFill="1" applyAlignment="1" applyProtection="1">
      <alignment horizontal="center" vertical="center" wrapText="1"/>
      <protection locked="0" hidden="1"/>
    </xf>
    <xf numFmtId="0" fontId="0" fillId="6" borderId="0" xfId="0" applyFill="1"/>
    <xf numFmtId="0" fontId="0" fillId="9" borderId="0" xfId="0" applyFill="1"/>
    <xf numFmtId="0" fontId="0" fillId="22" borderId="0" xfId="0" applyFill="1"/>
    <xf numFmtId="49" fontId="0" fillId="22" borderId="0" xfId="0" applyNumberFormat="1" applyFill="1"/>
    <xf numFmtId="164" fontId="0" fillId="22" borderId="0" xfId="3" applyFont="1" applyFill="1"/>
    <xf numFmtId="165" fontId="12" fillId="0" borderId="0" xfId="0" applyNumberFormat="1" applyFont="1" applyAlignment="1" applyProtection="1">
      <alignment horizontal="center" vertical="center" wrapText="1"/>
      <protection locked="0" hidden="1"/>
    </xf>
    <xf numFmtId="0" fontId="29" fillId="2" borderId="8" xfId="0" applyFont="1" applyFill="1" applyBorder="1" applyAlignment="1" applyProtection="1">
      <alignment horizontal="left"/>
      <protection hidden="1"/>
    </xf>
    <xf numFmtId="170" fontId="12" fillId="0" borderId="0" xfId="0" applyNumberFormat="1" applyFont="1" applyProtection="1">
      <protection hidden="1"/>
    </xf>
    <xf numFmtId="166" fontId="14" fillId="0" borderId="0" xfId="0" applyNumberFormat="1" applyFont="1" applyAlignment="1" applyProtection="1">
      <alignment vertical="center" wrapText="1"/>
      <protection locked="0" hidden="1"/>
    </xf>
    <xf numFmtId="166" fontId="9" fillId="0" borderId="0" xfId="0" applyNumberFormat="1" applyFont="1" applyAlignment="1" applyProtection="1">
      <alignment vertical="center"/>
      <protection hidden="1"/>
    </xf>
    <xf numFmtId="166"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164" fontId="30" fillId="0" borderId="0" xfId="3" applyFont="1" applyBorder="1" applyAlignment="1" applyProtection="1">
      <alignment horizontal="center" vertical="center" wrapText="1"/>
      <protection hidden="1"/>
    </xf>
    <xf numFmtId="166" fontId="12" fillId="0" borderId="0" xfId="0" applyNumberFormat="1" applyFont="1" applyAlignment="1" applyProtection="1">
      <alignment horizontal="left" vertical="center" wrapText="1"/>
      <protection hidden="1"/>
    </xf>
    <xf numFmtId="49" fontId="12" fillId="0" borderId="0" xfId="0" applyNumberFormat="1" applyFont="1" applyAlignment="1" applyProtection="1">
      <alignment horizontal="left" vertical="center" wrapText="1"/>
      <protection locked="0" hidden="1"/>
    </xf>
    <xf numFmtId="164" fontId="12"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49" fontId="0" fillId="7" borderId="0" xfId="0" applyNumberFormat="1" applyFill="1"/>
    <xf numFmtId="168" fontId="2" fillId="11" borderId="2" xfId="3" applyNumberFormat="1" applyFont="1" applyFill="1" applyBorder="1" applyAlignment="1" applyProtection="1">
      <alignment vertical="center"/>
      <protection hidden="1"/>
    </xf>
    <xf numFmtId="168" fontId="8" fillId="3" borderId="17" xfId="3" applyNumberFormat="1" applyFont="1" applyFill="1" applyBorder="1" applyAlignment="1" applyProtection="1">
      <alignment vertical="center"/>
      <protection hidden="1"/>
    </xf>
    <xf numFmtId="168" fontId="2" fillId="4" borderId="2" xfId="0" applyNumberFormat="1" applyFont="1" applyFill="1" applyBorder="1" applyAlignment="1" applyProtection="1">
      <alignment vertical="center"/>
      <protection hidden="1"/>
    </xf>
    <xf numFmtId="168" fontId="8" fillId="4" borderId="17" xfId="3" applyNumberFormat="1" applyFont="1" applyFill="1" applyBorder="1" applyAlignment="1" applyProtection="1">
      <alignment vertical="center"/>
      <protection hidden="1"/>
    </xf>
    <xf numFmtId="168" fontId="2" fillId="3" borderId="2" xfId="0" applyNumberFormat="1" applyFont="1" applyFill="1" applyBorder="1" applyAlignment="1" applyProtection="1">
      <alignment vertical="center"/>
      <protection hidden="1"/>
    </xf>
    <xf numFmtId="168" fontId="2" fillId="11" borderId="4" xfId="3" applyNumberFormat="1" applyFont="1" applyFill="1" applyBorder="1" applyAlignment="1" applyProtection="1">
      <alignment vertical="center"/>
      <protection hidden="1"/>
    </xf>
    <xf numFmtId="168" fontId="2" fillId="3" borderId="2" xfId="0" applyNumberFormat="1" applyFont="1" applyFill="1" applyBorder="1" applyAlignment="1" applyProtection="1">
      <alignment horizontal="right" vertical="center"/>
      <protection hidden="1"/>
    </xf>
    <xf numFmtId="168" fontId="2" fillId="18" borderId="2" xfId="3" applyNumberFormat="1" applyFont="1" applyFill="1" applyBorder="1" applyAlignment="1" applyProtection="1">
      <alignment vertical="center"/>
      <protection hidden="1"/>
    </xf>
    <xf numFmtId="168" fontId="2" fillId="18" borderId="39" xfId="3" applyNumberFormat="1" applyFont="1" applyFill="1" applyBorder="1" applyAlignment="1" applyProtection="1">
      <alignment vertical="center"/>
      <protection hidden="1"/>
    </xf>
    <xf numFmtId="168" fontId="8" fillId="3" borderId="40" xfId="3" applyNumberFormat="1" applyFont="1" applyFill="1" applyBorder="1" applyAlignment="1" applyProtection="1">
      <alignment vertical="center"/>
      <protection hidden="1"/>
    </xf>
    <xf numFmtId="168" fontId="2" fillId="0" borderId="3" xfId="0" applyNumberFormat="1" applyFont="1" applyBorder="1" applyAlignment="1" applyProtection="1">
      <alignment vertical="center"/>
      <protection hidden="1"/>
    </xf>
    <xf numFmtId="168" fontId="2" fillId="0" borderId="0" xfId="0" applyNumberFormat="1" applyFont="1" applyAlignment="1" applyProtection="1">
      <alignment vertical="center"/>
      <protection hidden="1"/>
    </xf>
    <xf numFmtId="168" fontId="8" fillId="0" borderId="15" xfId="3" applyNumberFormat="1" applyFont="1" applyBorder="1" applyAlignment="1" applyProtection="1">
      <alignment vertical="center"/>
      <protection hidden="1"/>
    </xf>
    <xf numFmtId="164" fontId="12" fillId="0" borderId="0" xfId="3" applyFont="1" applyAlignment="1" applyProtection="1">
      <alignment horizontal="left" vertical="center" wrapText="1"/>
      <protection locked="0" hidden="1"/>
    </xf>
    <xf numFmtId="9" fontId="12" fillId="0" borderId="0" xfId="2" applyFont="1" applyAlignment="1" applyProtection="1">
      <alignment horizontal="center" vertical="center" wrapText="1"/>
      <protection locked="0" hidden="1"/>
    </xf>
    <xf numFmtId="0" fontId="9" fillId="0" borderId="0" xfId="0" applyFont="1" applyProtection="1">
      <protection hidden="1"/>
    </xf>
    <xf numFmtId="0" fontId="9" fillId="0" borderId="0" xfId="0" applyFont="1" applyAlignment="1" applyProtection="1">
      <alignment vertical="center"/>
      <protection hidden="1"/>
    </xf>
    <xf numFmtId="49" fontId="14" fillId="0" borderId="0" xfId="1" applyNumberFormat="1" applyFont="1" applyAlignment="1" applyProtection="1">
      <alignment horizontal="center" vertical="center" wrapText="1"/>
      <protection locked="0" hidden="1"/>
    </xf>
    <xf numFmtId="49" fontId="14" fillId="0" borderId="0" xfId="0" applyNumberFormat="1" applyFont="1" applyAlignment="1" applyProtection="1">
      <alignment vertical="center" wrapText="1"/>
      <protection locked="0" hidden="1"/>
    </xf>
    <xf numFmtId="0" fontId="5" fillId="14" borderId="55" xfId="0" applyFont="1" applyFill="1" applyBorder="1" applyAlignment="1" applyProtection="1">
      <alignment horizontal="left" vertical="center" wrapText="1"/>
      <protection hidden="1"/>
    </xf>
    <xf numFmtId="0" fontId="5" fillId="14" borderId="55" xfId="0" applyFont="1" applyFill="1" applyBorder="1" applyAlignment="1" applyProtection="1">
      <alignment horizontal="left" vertical="center"/>
      <protection hidden="1"/>
    </xf>
    <xf numFmtId="0" fontId="5" fillId="14" borderId="56" xfId="0" applyFont="1" applyFill="1" applyBorder="1" applyAlignment="1" applyProtection="1">
      <alignment horizontal="left" vertical="center"/>
      <protection hidden="1"/>
    </xf>
    <xf numFmtId="0" fontId="5" fillId="15" borderId="59" xfId="0" applyFont="1" applyFill="1" applyBorder="1" applyAlignment="1" applyProtection="1">
      <alignment horizontal="left" vertical="center"/>
      <protection hidden="1"/>
    </xf>
    <xf numFmtId="0" fontId="5" fillId="15" borderId="60" xfId="0" applyFont="1" applyFill="1" applyBorder="1" applyAlignment="1" applyProtection="1">
      <alignment horizontal="left" vertical="center"/>
      <protection hidden="1"/>
    </xf>
    <xf numFmtId="0" fontId="5" fillId="3" borderId="47" xfId="0" applyFont="1" applyFill="1" applyBorder="1" applyAlignment="1" applyProtection="1">
      <alignment horizontal="left" vertical="center" wrapText="1"/>
      <protection hidden="1"/>
    </xf>
    <xf numFmtId="0" fontId="5" fillId="3" borderId="48" xfId="0" applyFont="1" applyFill="1" applyBorder="1" applyAlignment="1" applyProtection="1">
      <alignment horizontal="left" vertical="center" wrapText="1"/>
      <protection hidden="1"/>
    </xf>
    <xf numFmtId="0" fontId="5" fillId="3" borderId="43" xfId="0" applyFont="1" applyFill="1" applyBorder="1" applyAlignment="1" applyProtection="1">
      <alignment horizontal="center"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24" fillId="16" borderId="0" xfId="0" applyFont="1" applyFill="1" applyAlignment="1" applyProtection="1">
      <alignment horizontal="left" vertical="center"/>
      <protection hidden="1"/>
    </xf>
    <xf numFmtId="0" fontId="5" fillId="3" borderId="47" xfId="0" applyFont="1" applyFill="1" applyBorder="1" applyAlignment="1" applyProtection="1">
      <alignment horizontal="left" vertical="center"/>
      <protection hidden="1"/>
    </xf>
    <xf numFmtId="0" fontId="5" fillId="3" borderId="48" xfId="0" applyFont="1" applyFill="1" applyBorder="1" applyAlignment="1" applyProtection="1">
      <alignment horizontal="left" vertical="center"/>
      <protection hidden="1"/>
    </xf>
    <xf numFmtId="0" fontId="5" fillId="13" borderId="51" xfId="0" applyFont="1" applyFill="1" applyBorder="1" applyAlignment="1" applyProtection="1">
      <alignment horizontal="left" vertical="center"/>
      <protection hidden="1"/>
    </xf>
    <xf numFmtId="0" fontId="5" fillId="13" borderId="52" xfId="0" applyFont="1" applyFill="1" applyBorder="1" applyAlignment="1" applyProtection="1">
      <alignment horizontal="left" vertical="center"/>
      <protection hidden="1"/>
    </xf>
    <xf numFmtId="0" fontId="8" fillId="0" borderId="61" xfId="0" applyFont="1" applyBorder="1" applyAlignment="1" applyProtection="1">
      <alignment horizontal="center" vertical="center"/>
      <protection hidden="1"/>
    </xf>
    <xf numFmtId="0" fontId="8" fillId="0" borderId="47" xfId="0" applyFont="1" applyBorder="1" applyAlignment="1" applyProtection="1">
      <alignment horizontal="center"/>
      <protection hidden="1"/>
    </xf>
    <xf numFmtId="0" fontId="8" fillId="0" borderId="4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3" xfId="0" applyFont="1" applyBorder="1" applyAlignment="1" applyProtection="1">
      <alignment horizontal="center"/>
      <protection hidden="1"/>
    </xf>
    <xf numFmtId="0" fontId="8" fillId="0" borderId="64" xfId="0" applyFont="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18" borderId="0" xfId="0" applyFill="1" applyAlignment="1" applyProtection="1">
      <alignment horizontal="left"/>
      <protection hidden="1"/>
    </xf>
    <xf numFmtId="0" fontId="3" fillId="3" borderId="42" xfId="0" applyFont="1" applyFill="1" applyBorder="1" applyAlignment="1" applyProtection="1">
      <alignment horizontal="left" vertical="center"/>
      <protection hidden="1"/>
    </xf>
    <xf numFmtId="0" fontId="3" fillId="3" borderId="28"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42"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10" fillId="12" borderId="0" xfId="0" applyFont="1" applyFill="1" applyAlignment="1" applyProtection="1">
      <alignment horizontal="left" vertical="center"/>
      <protection hidden="1"/>
    </xf>
    <xf numFmtId="0" fontId="10" fillId="8" borderId="0" xfId="0" applyFont="1" applyFill="1" applyAlignment="1" applyProtection="1">
      <alignment horizontal="left" vertical="center"/>
      <protection hidden="1"/>
    </xf>
    <xf numFmtId="0" fontId="23" fillId="8" borderId="0" xfId="0" applyFont="1" applyFill="1" applyAlignment="1" applyProtection="1">
      <alignment horizontal="left" vertical="center"/>
      <protection hidden="1"/>
    </xf>
  </cellXfs>
  <cellStyles count="5">
    <cellStyle name="Migliaia" xfId="1" builtinId="3"/>
    <cellStyle name="Normale" xfId="0" builtinId="0"/>
    <cellStyle name="Normale 2" xfId="4" xr:uid="{48492089-3C3C-4919-A528-3AC417B00DA5}"/>
    <cellStyle name="Percentuale" xfId="2" builtinId="5"/>
    <cellStyle name="Valuta" xfId="3" builtinId="4"/>
  </cellStyles>
  <dxfs count="199">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color theme="0"/>
      </font>
      <fill>
        <patternFill>
          <bgColor rgb="FFFF0000"/>
        </patternFill>
      </fill>
    </dxf>
    <dxf>
      <font>
        <color theme="0"/>
      </font>
      <fill>
        <patternFill>
          <bgColor rgb="FFFF0000"/>
        </patternFill>
      </fill>
    </dxf>
    <dxf>
      <font>
        <sz val="11"/>
        <color theme="1"/>
        <name val="Calibri"/>
        <family val="2"/>
        <scheme val="minor"/>
      </font>
      <numFmt numFmtId="169"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Calibri"/>
        <family val="2"/>
        <scheme val="none"/>
      </font>
      <numFmt numFmtId="0" formatCode="General"/>
      <protection locked="1" hidden="1"/>
    </dxf>
    <dxf>
      <font>
        <b val="0"/>
        <i val="0"/>
        <strike val="0"/>
        <condense val="0"/>
        <extend val="0"/>
        <outline val="0"/>
        <shadow val="0"/>
        <u val="none"/>
        <vertAlign val="baseline"/>
        <sz val="8"/>
        <color auto="1"/>
        <name val="Calibri"/>
        <family val="2"/>
        <scheme val="none"/>
      </font>
      <numFmt numFmtId="0" formatCode="General"/>
      <protection locked="1" hidden="1"/>
    </dxf>
    <dxf>
      <font>
        <b val="0"/>
        <i val="0"/>
        <strike val="0"/>
        <condense val="0"/>
        <extend val="0"/>
        <outline val="0"/>
        <shadow val="0"/>
        <u val="none"/>
        <vertAlign val="baseline"/>
        <sz val="8"/>
        <color auto="1"/>
        <name val="Calibri"/>
        <family val="2"/>
        <scheme val="none"/>
      </font>
      <protection locked="1" hidden="1"/>
    </dxf>
    <dxf>
      <font>
        <b val="0"/>
        <i val="0"/>
        <strike val="0"/>
        <condense val="0"/>
        <extend val="0"/>
        <outline val="0"/>
        <shadow val="0"/>
        <u val="none"/>
        <vertAlign val="baseline"/>
        <sz val="8"/>
        <color auto="1"/>
        <name val="Calibri"/>
        <family val="2"/>
        <scheme val="none"/>
      </font>
      <numFmt numFmtId="0" formatCode="General"/>
      <protection locked="1" hidden="1"/>
    </dxf>
    <dxf>
      <font>
        <b val="0"/>
        <i val="0"/>
        <strike val="0"/>
        <condense val="0"/>
        <extend val="0"/>
        <outline val="0"/>
        <shadow val="0"/>
        <u val="none"/>
        <vertAlign val="baseline"/>
        <sz val="8"/>
        <color auto="1"/>
        <name val="Calibri"/>
        <family val="2"/>
        <scheme val="none"/>
      </font>
      <numFmt numFmtId="0" formatCode="General"/>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5" formatCode="0;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5" formatCode="0;0;"/>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family val="2"/>
        <scheme val="none"/>
      </font>
      <protection locked="1" hidden="1"/>
    </dxf>
    <dxf>
      <font>
        <b/>
        <i val="0"/>
        <strike val="0"/>
        <condense val="0"/>
        <extend val="0"/>
        <outline val="0"/>
        <shadow val="0"/>
        <u val="none"/>
        <vertAlign val="baseline"/>
        <sz val="7"/>
        <color rgb="FF000000"/>
        <name val="Calibri"/>
        <family val="2"/>
        <scheme val="minor"/>
      </font>
      <numFmt numFmtId="166"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none"/>
      </font>
      <alignment horizontal="general" vertic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family val="2"/>
        <scheme val="minor"/>
      </font>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0" formatCode="General"/>
      <alignment horizontal="general" vertical="center" textRotation="0" wrapText="0" indent="0" justifyLastLine="0" shrinkToFit="0" readingOrder="0"/>
      <protection locked="1" hidden="1"/>
    </dxf>
    <dxf>
      <protection locked="1" hidden="1"/>
    </dxf>
    <dxf>
      <font>
        <strike val="0"/>
        <outline val="0"/>
        <shadow val="0"/>
        <u val="none"/>
        <vertAlign val="baseline"/>
        <sz val="8"/>
        <color auto="1"/>
        <name val="Calibri"/>
        <family val="2"/>
        <scheme val="none"/>
      </font>
      <alignment horizontal="general" vertical="center" textRotation="0" indent="0" justifyLastLine="0" shrinkToFit="0" readingOrder="0"/>
      <protection locked="1" hidden="1"/>
    </dxf>
    <dxf>
      <font>
        <strike val="0"/>
        <outline val="0"/>
        <shadow val="0"/>
        <u val="none"/>
        <vertAlign val="baseline"/>
        <sz val="7"/>
        <color auto="1"/>
        <name val="Calibri"/>
        <family val="2"/>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0" formatCode="General"/>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5" formatCode="0;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family val="2"/>
        <scheme val="minor"/>
      </font>
      <alignment horizontal="center" textRotation="0" indent="0" justifyLastLine="0" shrinkToFit="0" readingOrder="0"/>
      <protection locked="1" hidden="1"/>
    </dxf>
    <dxf>
      <font>
        <b/>
        <i val="0"/>
        <strike val="0"/>
        <condense val="0"/>
        <extend val="0"/>
        <outline val="0"/>
        <shadow val="0"/>
        <u val="none"/>
        <vertAlign val="baseline"/>
        <sz val="7"/>
        <color theme="0"/>
        <name val="Calibri"/>
        <family val="2"/>
        <scheme val="minor"/>
      </font>
      <numFmt numFmtId="166"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71" formatCode="0%;0%;"/>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numFmt numFmtId="171" formatCode="0%;0%;"/>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0" formatCode="General"/>
      <alignment horizontal="center" vertical="center" textRotation="0" wrapText="0" indent="0" justifyLastLine="0" shrinkToFit="0" readingOrder="0"/>
      <protection locked="1" hidden="1"/>
    </dxf>
    <dxf>
      <protection locked="1" hidden="1"/>
    </dxf>
    <dxf>
      <font>
        <strike val="0"/>
        <outline val="0"/>
        <shadow val="0"/>
        <u val="none"/>
        <vertAlign val="baseline"/>
        <sz val="8"/>
        <color auto="1"/>
        <name val="Calibri"/>
        <family val="2"/>
        <scheme val="minor"/>
      </font>
      <alignment horizontal="center" vertical="center" textRotation="0" indent="0" justifyLastLine="0" shrinkToFit="0" readingOrder="0"/>
      <protection locked="1" hidden="1"/>
    </dxf>
    <dxf>
      <font>
        <strike val="0"/>
        <outline val="0"/>
        <shadow val="0"/>
        <u val="none"/>
        <vertAlign val="baseline"/>
        <sz val="8"/>
        <color auto="1"/>
        <name val="Calibri"/>
        <family val="2"/>
        <scheme val="minor"/>
      </font>
      <alignment horizontal="center"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8"/>
        <color auto="1"/>
        <name val="Calibri"/>
        <family val="2"/>
        <scheme val="none"/>
      </font>
      <numFmt numFmtId="0" formatCode="General"/>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6" formatCode="[$-410]dd/mm/yyyy"/>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family val="2"/>
        <scheme val="minor"/>
      </font>
      <numFmt numFmtId="30" formatCode="@"/>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family val="2"/>
        <scheme val="minor"/>
      </font>
      <numFmt numFmtId="30" formatCode="@"/>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66"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family val="2"/>
        <scheme val="none"/>
      </font>
      <protection locked="1" hidden="1"/>
    </dxf>
    <dxf>
      <font>
        <b/>
        <i val="0"/>
        <strike val="0"/>
        <condense val="0"/>
        <extend val="0"/>
        <outline val="0"/>
        <shadow val="0"/>
        <u val="none"/>
        <vertAlign val="baseline"/>
        <sz val="8"/>
        <color rgb="FF000000"/>
        <name val="Calibri"/>
        <family val="2"/>
        <scheme val="minor"/>
      </font>
      <numFmt numFmtId="166"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171" formatCode="0%;0%;"/>
      <protection locked="1" hidden="1"/>
    </dxf>
    <dxf>
      <font>
        <strike val="0"/>
        <outline val="0"/>
        <shadow val="0"/>
        <u val="none"/>
        <vertAlign val="baseline"/>
        <sz val="8"/>
        <color auto="1"/>
        <name val="Calibri"/>
        <family val="2"/>
        <scheme val="minor"/>
      </font>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strike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family val="2"/>
        <scheme val="minor"/>
      </font>
      <numFmt numFmtId="0" formatCode="General"/>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family val="2"/>
        <scheme val="minor"/>
      </font>
      <numFmt numFmtId="30" formatCode="@"/>
      <protection locked="0"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Arial"/>
        <family val="2"/>
        <scheme val="none"/>
      </font>
      <protection locked="1" hidden="1"/>
    </dxf>
    <dxf>
      <font>
        <strike val="0"/>
        <outline val="0"/>
        <shadow val="0"/>
        <u val="none"/>
        <vertAlign val="baseline"/>
        <sz val="8"/>
        <color auto="1"/>
        <name val="Arial"/>
        <family val="2"/>
        <scheme val="none"/>
      </font>
      <numFmt numFmtId="166" formatCode="[$-410]dd/mm/yyyy"/>
      <protection locked="1" hidden="1"/>
    </dxf>
    <dxf>
      <font>
        <strike val="0"/>
        <outline val="0"/>
        <shadow val="0"/>
        <u val="none"/>
        <vertAlign val="baseline"/>
        <color auto="1"/>
      </font>
      <protection locked="1" hidden="1"/>
    </dxf>
    <dxf>
      <font>
        <strike val="0"/>
        <outline val="0"/>
        <shadow val="0"/>
        <u val="none"/>
        <vertAlign val="baseline"/>
        <sz val="8"/>
        <color auto="1"/>
      </font>
      <protection locked="1" hidden="1"/>
    </dxf>
    <dxf>
      <font>
        <strike val="0"/>
        <outline val="0"/>
        <shadow val="0"/>
        <u val="none"/>
        <vertAlign val="baseline"/>
        <color auto="1"/>
      </font>
      <protection locked="1"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70" formatCode="_-* #,##0_-;\-* #,##0_-;_-* &quot;-&quot;??_-;_-@_-"/>
      <protection locked="1" hidden="1"/>
    </dxf>
    <dxf>
      <font>
        <b val="0"/>
        <i val="0"/>
        <strike val="0"/>
        <condense val="0"/>
        <extend val="0"/>
        <outline val="0"/>
        <shadow val="0"/>
        <u val="none"/>
        <vertAlign val="baseline"/>
        <sz val="8"/>
        <color auto="1"/>
        <name val="Calibri"/>
        <family val="2"/>
        <scheme val="minor"/>
      </font>
      <numFmt numFmtId="170" formatCode="_-* #,##0_-;\-* #,##0_-;_-* &quot;-&quot;??_-;_-@_-"/>
      <protection locked="0" hidden="1"/>
    </dxf>
    <dxf>
      <font>
        <b val="0"/>
        <i val="0"/>
        <strike val="0"/>
        <condense val="0"/>
        <extend val="0"/>
        <outline val="0"/>
        <shadow val="0"/>
        <u val="none"/>
        <vertAlign val="baseline"/>
        <sz val="8"/>
        <color auto="1"/>
        <name val="Calibri"/>
        <family val="2"/>
        <scheme val="minor"/>
      </font>
      <numFmt numFmtId="16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numFmt numFmtId="166"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numFmt numFmtId="0" formatCode="Genera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numFmt numFmtId="166"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numFmt numFmtId="166" formatCode="[$-410]dd/mm/yyyy"/>
      <alignment horizontal="general" vertical="center" textRotation="0" wrapText="1" indent="0" justifyLastLine="0" shrinkToFit="0" readingOrder="0"/>
      <protection locked="0" hidden="1"/>
    </dxf>
    <dxf>
      <font>
        <strike val="0"/>
        <outline val="0"/>
        <shadow val="0"/>
        <u val="none"/>
        <vertAlign val="baseline"/>
        <sz val="8"/>
        <name val="Calibri"/>
        <family val="2"/>
        <scheme val="minor"/>
      </font>
      <protection locked="1" hidden="1"/>
    </dxf>
    <dxf>
      <font>
        <strike val="0"/>
        <outline val="0"/>
        <shadow val="0"/>
        <u val="none"/>
        <vertAlign val="baseline"/>
        <sz val="8"/>
        <name val="Calibri"/>
        <family val="2"/>
        <scheme val="minor"/>
      </font>
      <protection locked="1" hidden="1"/>
    </dxf>
    <dxf>
      <font>
        <strike val="0"/>
        <outline val="0"/>
        <shadow val="0"/>
        <u val="none"/>
        <vertAlign val="baseline"/>
        <sz val="7"/>
        <name val="Calibri"/>
        <family val="2"/>
        <scheme val="minor"/>
      </font>
      <alignment horizontal="center" textRotation="0" indent="0" justifyLastLine="0" shrinkToFit="0" readingOrder="0"/>
      <protection locked="1" hidden="1"/>
    </dxf>
    <dxf>
      <font>
        <strike val="0"/>
        <outline val="0"/>
        <shadow val="0"/>
        <u val="none"/>
        <vertAlign val="baseline"/>
        <sz val="8"/>
        <name val="Calibri"/>
        <family val="2"/>
        <scheme val="minor"/>
      </font>
      <alignment horizontal="center" textRotation="0" indent="0" justifyLastLine="0" shrinkToFit="0" readingOrder="0"/>
      <protection locked="0" hidden="1"/>
    </dxf>
    <dxf>
      <font>
        <strike val="0"/>
        <outline val="0"/>
        <shadow val="0"/>
        <u val="none"/>
        <vertAlign val="baseline"/>
        <sz val="8"/>
        <name val="Calibri"/>
        <family val="2"/>
        <scheme val="minor"/>
      </font>
      <numFmt numFmtId="0" formatCode="General"/>
      <alignment horizontal="center" textRotation="0" indent="0" justifyLastLine="0" shrinkToFit="0" readingOrder="0"/>
      <protection locked="0" hidden="1"/>
    </dxf>
    <dxf>
      <font>
        <strike val="0"/>
        <outline val="0"/>
        <shadow val="0"/>
        <u val="none"/>
        <vertAlign val="baseline"/>
        <sz val="8"/>
        <name val="Calibri"/>
        <family val="2"/>
        <scheme val="minor"/>
      </font>
      <alignment horizontal="center" textRotation="0" indent="0" justifyLastLine="0" shrinkToFit="0" readingOrder="0"/>
      <protection locked="0" hidden="1"/>
    </dxf>
    <dxf>
      <font>
        <strike val="0"/>
        <outline val="0"/>
        <shadow val="0"/>
        <u val="none"/>
        <vertAlign val="baseline"/>
        <sz val="8"/>
        <name val="Calibri"/>
        <family val="2"/>
        <scheme val="minor"/>
      </font>
      <alignment horizontal="center" textRotation="0" indent="0" justifyLastLine="0" shrinkToFit="0" readingOrder="0"/>
      <protection locked="0" hidden="1"/>
    </dxf>
    <dxf>
      <font>
        <strike val="0"/>
        <outline val="0"/>
        <shadow val="0"/>
        <u val="none"/>
        <vertAlign val="baseline"/>
        <sz val="8"/>
        <name val="Calibri"/>
        <family val="2"/>
        <scheme val="minor"/>
      </font>
      <alignment horizontal="center" textRotation="0" indent="0" justifyLastLine="0" shrinkToFit="0" readingOrder="0"/>
      <protection locked="0" hidden="1"/>
    </dxf>
    <dxf>
      <font>
        <strike val="0"/>
        <outline val="0"/>
        <shadow val="0"/>
        <u val="none"/>
        <vertAlign val="baseline"/>
        <sz val="8"/>
      </font>
      <numFmt numFmtId="166" formatCode="[$-410]dd/mm/yyyy"/>
      <protection locked="1" hidden="1"/>
    </dxf>
    <dxf>
      <font>
        <strike val="0"/>
        <outline val="0"/>
        <shadow val="0"/>
        <u val="none"/>
        <vertAlign val="baseline"/>
        <sz val="8"/>
      </font>
      <protection locked="1" hidden="1"/>
    </dxf>
    <dxf>
      <protection locked="1" hidden="1"/>
    </dxf>
  </dxfs>
  <tableStyles count="0" defaultTableStyle="TableStyleMedium2" defaultPivotStyle="PivotStyleLight16"/>
  <colors>
    <mruColors>
      <color rgb="FFFFFFFF"/>
      <color rgb="FFFFCCFF"/>
      <color rgb="FFA9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0</xdr:col>
      <xdr:colOff>1333500</xdr:colOff>
      <xdr:row>5</xdr:row>
      <xdr:rowOff>76200</xdr:rowOff>
    </xdr:to>
    <xdr:pic>
      <xdr:nvPicPr>
        <xdr:cNvPr id="1027" name="Immagine 1178608581" descr="Immagine che contiene Carattere, Elementi grafici, schermata, grafica&#10;&#10;Descrizione generata automaticamente">
          <a:extLst>
            <a:ext uri="{FF2B5EF4-FFF2-40B4-BE49-F238E27FC236}">
              <a16:creationId xmlns:a16="http://schemas.microsoft.com/office/drawing/2014/main" id="{53642453-8E0B-EEB4-3445-E8873A037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3810000</xdr:colOff>
      <xdr:row>0</xdr:row>
      <xdr:rowOff>104775</xdr:rowOff>
    </xdr:from>
    <xdr:to>
      <xdr:col>4</xdr:col>
      <xdr:colOff>1428750</xdr:colOff>
      <xdr:row>4</xdr:row>
      <xdr:rowOff>104775</xdr:rowOff>
    </xdr:to>
    <xdr:pic>
      <xdr:nvPicPr>
        <xdr:cNvPr id="1028" name="Immagine 1354735306" descr="Immagine che contiene testo, Carattere, schermata, Blu elettrico&#10;&#10;Descrizione generata automaticamente">
          <a:extLst>
            <a:ext uri="{FF2B5EF4-FFF2-40B4-BE49-F238E27FC236}">
              <a16:creationId xmlns:a16="http://schemas.microsoft.com/office/drawing/2014/main" id="{1558D757-C9AA-C1A0-F76E-E1A3349D4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104775"/>
          <a:ext cx="2714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2000250</xdr:colOff>
      <xdr:row>0</xdr:row>
      <xdr:rowOff>135814</xdr:rowOff>
    </xdr:from>
    <xdr:to>
      <xdr:col>2</xdr:col>
      <xdr:colOff>3781425</xdr:colOff>
      <xdr:row>4</xdr:row>
      <xdr:rowOff>64770</xdr:rowOff>
    </xdr:to>
    <xdr:pic>
      <xdr:nvPicPr>
        <xdr:cNvPr id="4" name="Elemento grafico 2054491024">
          <a:extLst>
            <a:ext uri="{FF2B5EF4-FFF2-40B4-BE49-F238E27FC236}">
              <a16:creationId xmlns:a16="http://schemas.microsoft.com/office/drawing/2014/main" id="{1ACA4863-807C-448B-A426-59E2DE524AA4}"/>
            </a:ext>
          </a:extLst>
        </xdr:cNvPr>
        <xdr:cNvPicPr>
          <a:picLocks noChangeAspect="1"/>
        </xdr:cNvPicPr>
      </xdr:nvPicPr>
      <xdr:blipFill>
        <a:blip xmlns:r="http://schemas.openxmlformats.org/officeDocument/2006/relationships" r:embed="rId3"/>
        <a:stretch>
          <a:fillRect/>
        </a:stretch>
      </xdr:blipFill>
      <xdr:spPr>
        <a:xfrm>
          <a:off x="6029325" y="135814"/>
          <a:ext cx="1781175" cy="576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francesco/Downloads/Piano%20dei%20costi%20(R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etto 0"/>
      <sheetName val="Progetto 1"/>
      <sheetName val="Total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ipendentiElenco" displayName="DipendentiElenco" ref="A4:F104" totalsRowShown="0" headerRowDxfId="198" dataDxfId="197">
  <tableColumns count="6">
    <tableColumn id="7" xr3:uid="{00000000-0010-0000-0100-000007000000}" name="NomeCod" dataDxfId="196">
      <calculatedColumnFormula>DipendentiElenco[[#This Row],[COGNOME E NOME
del personale coinvolto nel progetto]]&amp; IF(ISBLANK(DipendentiElenco[[#This Row],[CODICE FISCALE]]),""," (" &amp; DipendentiElenco[[#This Row],[CODICE FISCALE]] &amp; ")")</calculatedColumnFormula>
    </tableColumn>
    <tableColumn id="1" xr3:uid="{00000000-0010-0000-0100-000001000000}" name="DATORE DI LAVORO_x000a_Selezionare il Soggetto che ha sostenuto la spesa" dataDxfId="195"/>
    <tableColumn id="2" xr3:uid="{00000000-0010-0000-0100-000002000000}" name="COGNOME E NOME_x000a_del personale coinvolto nel progetto" dataDxfId="194"/>
    <tableColumn id="4" xr3:uid="{00000000-0010-0000-0100-000004000000}" name="CODICE FISCALE" dataDxfId="193"/>
    <tableColumn id="5" xr3:uid="{00000000-0010-0000-0100-000005000000}" name="INCARICO/ORDINE DI SERVIZIO_x000a_Indicare i riferimenti del documento (numero, protocollo, etc.)" dataDxfId="192"/>
    <tableColumn id="6" xr3:uid="{00000000-0010-0000-0100-000006000000}" name="DATA_x000a_Data incarico/Ordine di servizio" dataDxfId="191"/>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DipendentiCosti" displayName="DipendentiCosti" ref="A4:I105" totalsRowCount="1" headerRowDxfId="190" dataDxfId="189" totalsRowDxfId="188">
  <tableColumns count="9">
    <tableColumn id="1" xr3:uid="{00000000-0010-0000-0200-000001000000}" name="VOCE DI SPESA_x000a_Selezionare la voce di costo su cui la spesa viene rendicontata" totalsRowLabel="Totale" dataDxfId="187" totalsRowDxfId="186"/>
    <tableColumn id="2" xr3:uid="{00000000-0010-0000-0200-000002000000}" name="DIPENDENTE_x000a_Selezionare la persona coinvolta nel progetto" totalsRowFunction="count" dataDxfId="185" totalsRowDxfId="184"/>
    <tableColumn id="3" xr3:uid="{00000000-0010-0000-0200-000003000000}" name="DATORE DI LAVORO" dataDxfId="183" totalsRowDxfId="182">
      <calculatedColumnFormula>_xlfn.IFNA(VLOOKUP(B5,'Personale dipendente-Elenco'!$A$5:$F$104,2,FALSE),"")</calculatedColumnFormula>
    </tableColumn>
    <tableColumn id="4" xr3:uid="{00000000-0010-0000-0200-000004000000}" name="RUOLO_x000a_Indicare il ruolo svolto all'interno del progetto" dataDxfId="181" totalsRowDxfId="180"/>
    <tableColumn id="5" xr3:uid="{00000000-0010-0000-0200-000005000000}" name="CEDOLINO_x000a_mm/aaaa" dataDxfId="179" totalsRowDxfId="178"/>
    <tableColumn id="6" xr3:uid="{00000000-0010-0000-0200-000006000000}" name="ESTREMI E DATA DI PAGAMENTO_x000a_n.identificativo e data di pagamento (n. x del gg/mm/aaaa)" dataDxfId="177" totalsRowDxfId="176"/>
    <tableColumn id="7" xr3:uid="{00000000-0010-0000-0200-000007000000}" name="COSTO ORARIO_x000a_ risultante dal file Determinazione del costo orario" dataDxfId="175" totalsRowDxfId="174"/>
    <tableColumn id="8" xr3:uid="{00000000-0010-0000-0200-000008000000}" name="N. ORE LAVORATE NEL PROGETTO_x000a_nel mese di riferimento del cedolino" totalsRowFunction="sum" dataDxfId="173" totalsRowDxfId="172" dataCellStyle="Migliaia"/>
    <tableColumn id="9" xr3:uid="{00000000-0010-0000-0200-000009000000}" name="IMPORTO IMPUTATO AL PROGETTO" totalsRowFunction="sum" dataDxfId="171" totalsRowDxfId="170">
      <calculatedColumnFormula>G5*H5</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ersFisicheElenco" displayName="PersFisicheElenco" ref="A4:I104" headerRowDxfId="169" dataDxfId="168" totalsRowDxfId="167">
  <autoFilter ref="A4:I104" xr:uid="{00000000-0009-0000-0100-000006000000}"/>
  <tableColumns count="9">
    <tableColumn id="7" xr3:uid="{00000000-0010-0000-0300-000007000000}" name="NomeCod" totalsRowLabel="Totale" dataDxfId="166" totalsRowDxfId="165">
      <calculatedColumnFormula>PersFisicheElenco[[#This Row],[COGNOME E NOME
del prestatore d''opera]] &amp; IF(ISBLANK(PersFisicheElenco[[#This Row],[P.IVA / C.F.
della prestatore d''opera]]),"", " (" &amp; PersFisicheElenco[[#This Row],[P.IVA / C.F.
della prestatore d''opera]] &amp; ")")</calculatedColumnFormula>
    </tableColumn>
    <tableColumn id="1" xr3:uid="{00000000-0010-0000-0300-000001000000}" name="COMMITTENTE_x000a_Selezionare il Soggetto che ha sostenuto la spesa" totalsRowLabel="TOTALE" dataDxfId="164" totalsRowDxfId="163"/>
    <tableColumn id="2" xr3:uid="{00000000-0010-0000-0300-000002000000}" name="COGNOME E NOME_x000a_del prestatore d'opera" totalsRowFunction="count" dataDxfId="162" totalsRowDxfId="161"/>
    <tableColumn id="4" xr3:uid="{00000000-0010-0000-0300-000004000000}" name="P.IVA / C.F._x000a_della prestatore d'opera" dataDxfId="160" totalsRowDxfId="159"/>
    <tableColumn id="3" xr3:uid="{00000000-0010-0000-0300-000003000000}" name="IMPEGNO_x000a_Selezionare il tipo di impegno" dataDxfId="158" totalsRowDxfId="157"/>
    <tableColumn id="5" xr3:uid="{00000000-0010-0000-0300-000005000000}" name="ESTREMI IMPEGNO _x000a_Indicare numero e data del documento (n. x del gg/mm/aaaa)" dataDxfId="156" totalsRowDxfId="155"/>
    <tableColumn id="8" xr3:uid="{00000000-0010-0000-0300-000008000000}" name="OGGETTO IMPEGNO _x000a_Indicare l'oggetto della prestazione" dataDxfId="154" totalsRowDxfId="153"/>
    <tableColumn id="9" xr3:uid="{00000000-0010-0000-0300-000009000000}" name="IMPORTO NETTO_x000a_Indicare l'imponibile" totalsRowFunction="sum" dataDxfId="152" totalsRowDxfId="151" dataCellStyle="Valuta"/>
    <tableColumn id="11" xr3:uid="{00000000-0010-0000-0300-00000B000000}" name="ALIQUOTA IVA" totalsRowFunction="sum" dataDxfId="150" totalsRowDxfId="149" dataCellStyle="Percentua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PersFisicheCosti" displayName="PersFisicheCosti" ref="A4:Q105" totalsRowCount="1" headerRowDxfId="148" dataDxfId="147" totalsRowDxfId="146">
  <autoFilter ref="A4:Q104" xr:uid="{00000000-0009-0000-0100-000007000000}"/>
  <tableColumns count="17">
    <tableColumn id="13" xr3:uid="{00000000-0010-0000-0400-00000D000000}" name="VOCE DI SPESA_x000a_Selezionare la voce di costo su cui la spesa viene rendicontata" totalsRowLabel="Totale" dataDxfId="145" totalsRowDxfId="144"/>
    <tableColumn id="1" xr3:uid="{00000000-0010-0000-0400-000001000000}" name="PRESTATORE_x000a_Selezionare la persona coinvolta nel progetto" totalsRowFunction="count" dataDxfId="143" totalsRowDxfId="142"/>
    <tableColumn id="15" xr3:uid="{00000000-0010-0000-0400-00000F000000}" name="COMMITTENTE" dataDxfId="141" totalsRowDxfId="140">
      <calculatedColumnFormula>_xlfn.IFNA(VLOOKUP('Personale esterno-Costi'!$B5,'Personale esterno-Elenco'!$A$5:$I$104,2,FALSE),"")</calculatedColumnFormula>
    </tableColumn>
    <tableColumn id="2" xr3:uid="{00000000-0010-0000-0400-000002000000}" name="TITOLO DI SPESA_x000a_Selezionare la tipologia " dataDxfId="139" totalsRowDxfId="138"/>
    <tableColumn id="3" xr3:uid="{00000000-0010-0000-0400-000003000000}" name="ESTREMI TITOLO DI SPESA _x000a_Indicare numero e data (n. x del gg/mm/aaaa)" dataDxfId="137" totalsRowDxfId="136"/>
    <tableColumn id="19" xr3:uid="{CA0297DB-34FB-4F91-BCCC-8D91A4E9D7A1}" name="OGGETTO TITOLO DI SPESA_x000a_Indicare l'oggetto della spesa" dataDxfId="135" totalsRowDxfId="134"/>
    <tableColumn id="5" xr3:uid="{00000000-0010-0000-0400-000005000000}" name="IMPORTO NETTO (IMPONIBILE)" totalsRowFunction="sum" dataDxfId="133" totalsRowDxfId="132"/>
    <tableColumn id="6" xr3:uid="{00000000-0010-0000-0400-000006000000}" name="IVA" totalsRowFunction="sum" dataDxfId="131" totalsRowDxfId="130">
      <calculatedColumnFormula>PersFisicheCosti[[#This Row],[Aliquota IVA]]*PersFisicheCosti[[#This Row],[IMPORTO NETTO (IMPONIBILE)]]</calculatedColumnFormula>
    </tableColumn>
    <tableColumn id="7" xr3:uid="{00000000-0010-0000-0400-000007000000}" name="IMPORTO LORDO" totalsRowFunction="sum" dataDxfId="129" totalsRowDxfId="128">
      <calculatedColumnFormula>ROUND(SUM(G5:H5),2)</calculatedColumnFormula>
    </tableColumn>
    <tableColumn id="9" xr3:uid="{00000000-0010-0000-0400-000009000000}" name="IMPORTO LIQUIDATO" totalsRowFunction="sum" dataDxfId="127" totalsRowDxfId="126" dataCellStyle="Valuta"/>
    <tableColumn id="8" xr3:uid="{00000000-0010-0000-0400-000008000000}" name="STRUMENTO DI PAGAMENTO_x000a_Selezionare la modalità di pagamento " dataDxfId="125" totalsRowDxfId="124"/>
    <tableColumn id="10" xr3:uid="{00000000-0010-0000-0400-00000A000000}" name="ESTREMI E DATA DI PAGAMENTO_x000a_Indicare n.identificativo e data di pagamento (n. x del gg/mm/aaaa)" dataDxfId="123" totalsRowDxfId="122"/>
    <tableColumn id="16" xr3:uid="{00000000-0010-0000-0400-000010000000}" name="ONERI ACCESSORI_x000a_Indicare eventuali costi sostenuti dal committente e non liquidati al prestatore" totalsRowFunction="sum" dataDxfId="121" totalsRowDxfId="120"/>
    <tableColumn id="12" xr3:uid="{00000000-0010-0000-0400-00000C000000}" name="QUOTA % IMPUTATA AL PROGETTO" dataDxfId="119" totalsRowDxfId="118"/>
    <tableColumn id="11" xr3:uid="{00000000-0010-0000-0400-00000B000000}" name="IMPORTO IMPUTATO AL PROGETTO" totalsRowFunction="sum" dataDxfId="117" totalsRowDxfId="116">
      <calculatedColumnFormula>(IF(PersFisicheCosti[[#This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calculatedColumnFormula>
    </tableColumn>
    <tableColumn id="14" xr3:uid="{00000000-0010-0000-0400-00000E000000}" name="IVA Indetraibile" dataDxfId="115" totalsRowDxfId="114">
      <calculatedColumnFormula>_xlfn.IFNA(VLOOKUP(PersFisicheCosti[[#This Row],[COMMITTENTE]],Anagrafica!$C$16:$D$20,2,FALSE),"NO")</calculatedColumnFormula>
    </tableColumn>
    <tableColumn id="17" xr3:uid="{00000000-0010-0000-0400-000011000000}" name="Aliquota IVA" dataDxfId="113" totalsRowDxfId="112">
      <calculatedColumnFormula>_xlfn.IFNA(VLOOKUP(PersFisicheCosti[[#This Row],[PRESTATORE
Selezionare la persona coinvolta nel progetto]],PersFisicheElenco[],9,FALSE),0)</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FornitoriElenco" displayName="FornitoriElenco" ref="A4:I104" headerRowDxfId="111" dataDxfId="110" totalsRowDxfId="109">
  <autoFilter ref="A4:I104" xr:uid="{00000000-0009-0000-0100-000003000000}"/>
  <tableColumns count="9">
    <tableColumn id="9" xr3:uid="{00000000-0010-0000-0500-000009000000}" name="Impegno" totalsRowLabel="Totale" dataDxfId="108" totalsRowDxfId="107">
      <calculatedColumnFormula>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calculatedColumnFormula>
    </tableColumn>
    <tableColumn id="1" xr3:uid="{00000000-0010-0000-0500-000001000000}" name="COMMITTENTE_x000a_Selezionare il Soggetto che ha sostenuto la spesa" totalsRowLabel="TOTALE" dataDxfId="106" totalsRowDxfId="105"/>
    <tableColumn id="2" xr3:uid="{00000000-0010-0000-0500-000002000000}" name="FORNITORE_x000a_Indicare la Ragione sociale del fornitore" totalsRowFunction="count" dataDxfId="104" totalsRowDxfId="103"/>
    <tableColumn id="8" xr3:uid="{00000000-0010-0000-0500-000008000000}" name="P.IVA / C.F._x000a_del fornitore" dataDxfId="102" totalsRowDxfId="101"/>
    <tableColumn id="7" xr3:uid="{257F9A8A-2B81-4A2F-B43E-1CE7D0A8F12D}" name="IMPEGNO_x000a_Selezionare il tipo di impegno" dataDxfId="100" totalsRowDxfId="99"/>
    <tableColumn id="3" xr3:uid="{00000000-0010-0000-0500-000003000000}" name="ESTREMI IMPEGNO _x000a_Indicare numero e data del documento (n. x del gg/mm/aaaa)" dataDxfId="98" totalsRowDxfId="97"/>
    <tableColumn id="4" xr3:uid="{00000000-0010-0000-0500-000004000000}" name="OGGETTO IMPEGNO _x000a_Indicare l'oggetto della prestazione" dataDxfId="96" totalsRowDxfId="95"/>
    <tableColumn id="5" xr3:uid="{00000000-0010-0000-0500-000005000000}" name="IMPORTO NETTO" totalsRowFunction="sum" dataDxfId="94" totalsRowDxfId="93"/>
    <tableColumn id="10" xr3:uid="{00000000-0010-0000-0500-00000A000000}" name="ALIQUOTA IVA" dataDxfId="92" totalsRowDxfId="9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FornitoriCosti" displayName="FornitoriCosti" ref="A4:P105" totalsRowCount="1" headerRowDxfId="90" dataDxfId="89" totalsRowDxfId="88">
  <autoFilter ref="A4:P104" xr:uid="{00000000-0009-0000-0100-000004000000}"/>
  <tableColumns count="16">
    <tableColumn id="13" xr3:uid="{00000000-0010-0000-0600-00000D000000}" name="VOCE DI SPESA_x000a_Selezionare la voce di costo su cui la spesa viene rendicontata" totalsRowLabel="Totale" dataDxfId="87" totalsRowDxfId="86"/>
    <tableColumn id="1" xr3:uid="{00000000-0010-0000-0600-000001000000}" name="IMPEGNO_x000a_" totalsRowFunction="count" dataDxfId="85" totalsRowDxfId="84"/>
    <tableColumn id="15" xr3:uid="{00000000-0010-0000-0600-00000F000000}" name="COMMITTENTE" dataDxfId="83" totalsRowDxfId="82">
      <calculatedColumnFormula>_xlfn.IFNA(VLOOKUP(FornitoriCosti[[#This Row],[IMPEGNO
]],FornitoriElenco[[Impegno]:[COMMITTENTE
Selezionare il Soggetto che ha sostenuto la spesa]],2,FALSE),"")</calculatedColumnFormula>
    </tableColumn>
    <tableColumn id="2" xr3:uid="{00000000-0010-0000-0600-000002000000}" name="TITOLO DI SPESA_x000a_Selezionare la tipologia " dataDxfId="81" totalsRowDxfId="80"/>
    <tableColumn id="3" xr3:uid="{00000000-0010-0000-0600-000003000000}" name="ESTREMI TITOLO DI SPESA _x000a_Indicare numero e data (n. x del gg/mm/aaaa)" dataDxfId="79" totalsRowDxfId="78"/>
    <tableColumn id="17" xr3:uid="{00000000-0010-0000-0600-000011000000}" name="OGGETTO TITOLO DI SPESA_x000a_Indicare l'oggetto della spesa" dataDxfId="77" totalsRowDxfId="76"/>
    <tableColumn id="5" xr3:uid="{00000000-0010-0000-0600-000005000000}" name="IMPORTO NETTO (IMPONIBILE)" totalsRowFunction="sum" dataDxfId="75" totalsRowDxfId="74"/>
    <tableColumn id="6" xr3:uid="{00000000-0010-0000-0600-000006000000}" name="IVA" totalsRowFunction="sum" dataDxfId="73" totalsRowDxfId="72">
      <calculatedColumnFormula>FornitoriCosti[[#This Row],[IMPORTO NETTO (IMPONIBILE)]]*FornitoriCosti[[#This Row],[Aliquota IVA]]</calculatedColumnFormula>
    </tableColumn>
    <tableColumn id="7" xr3:uid="{00000000-0010-0000-0600-000007000000}" name="IMPORTO LORDO" totalsRowFunction="sum" dataDxfId="71" totalsRowDxfId="70">
      <calculatedColumnFormula>ROUND(SUM(G5:H5),2)</calculatedColumnFormula>
    </tableColumn>
    <tableColumn id="9" xr3:uid="{00000000-0010-0000-0600-000009000000}" name="IMPORTO LIQUIDATO" totalsRowFunction="sum" dataDxfId="69" totalsRowDxfId="68"/>
    <tableColumn id="8" xr3:uid="{00000000-0010-0000-0600-000008000000}" name="STRUMENTO DI PAGAMENTO_x000a_Selezionare la modalità di pagamento " dataDxfId="67" totalsRowDxfId="66"/>
    <tableColumn id="10" xr3:uid="{00000000-0010-0000-0600-00000A000000}" name="ESTREMI E DATA DI PAGAMENTO_x000a_n.identificativo e data di pagamento  (n. x del gg/mm/aaaa)" dataDxfId="65" totalsRowDxfId="64"/>
    <tableColumn id="12" xr3:uid="{00000000-0010-0000-0600-00000C000000}" name="QUOTA IMPUTATA AL PROGETTO" dataDxfId="63" totalsRowDxfId="62"/>
    <tableColumn id="11" xr3:uid="{00000000-0010-0000-0600-00000B000000}" name="IMPORTO IMPUTATO AL PROGETTO" totalsRowFunction="sum" dataDxfId="61" totalsRowDxfId="60">
      <calculatedColumnFormula>IF(FornitoriCosti[[#This Row],[IVA Indetraibile]]="NO",FornitoriCosti[[#This Row],[IMPORTO LIQUIDATO]]/(1+FornitoriCosti[[#This Row],[Aliquota IVA]]),FornitoriCosti[[#This Row],[IMPORTO LIQUIDATO]])*FornitoriCosti[[#This Row],[QUOTA IMPUTATA AL PROGETTO]]</calculatedColumnFormula>
    </tableColumn>
    <tableColumn id="14" xr3:uid="{00000000-0010-0000-0600-00000E000000}" name="IVA Indetraibile" dataDxfId="59" totalsRowDxfId="58">
      <calculatedColumnFormula>_xlfn.IFNA(VLOOKUP(FornitoriCosti[[#This Row],[COMMITTENTE]],Anagrafica!$C$16:$D$20,2,FALSE),"NO")</calculatedColumnFormula>
    </tableColumn>
    <tableColumn id="16" xr3:uid="{00000000-0010-0000-0600-000010000000}" name="Aliquota IVA" dataDxfId="57" totalsRowDxfId="56">
      <calculatedColumnFormula>_xlfn.IFNA(VLOOKUP(FornitoriCosti[[#This Row],[IMPEGNO
]],FornitoriElenco[],9,FALSE),0)</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espitiElenco" displayName="CespitiElenco" ref="A4:H50" headerRowDxfId="55" dataDxfId="54" totalsRowDxfId="53">
  <autoFilter ref="A4:H50" xr:uid="{00000000-000C-0000-FFFF-FFFF07000000}"/>
  <tableColumns count="8">
    <tableColumn id="9" xr3:uid="{00000000-0010-0000-0700-000009000000}" name="CESPITE" totalsRowLabel="Totale" dataDxfId="52" totalsRowDxfId="51">
      <calculatedColumnFormula>CespitiElenco[[#This Row],[DESCRIZIONE
Indicare il bene oggetto dell''ammortamento]]&amp; IF(ISBLANK(CespitiElenco[[#This Row],[RIFERIMENTO
Indicare n. o codice di registrazione del bene]]),"", " (" &amp; CespitiElenco[[#This Row],[RIFERIMENTO
Indicare n. o codice di registrazione del bene]] &amp; ")")</calculatedColumnFormula>
    </tableColumn>
    <tableColumn id="1" xr3:uid="{00000000-0010-0000-0700-000001000000}" name="TITOLARE_x000a_Selezionare il Soggetto che ha la proprietà del bene" dataDxfId="50" totalsRowDxfId="49"/>
    <tableColumn id="2" xr3:uid="{00000000-0010-0000-0700-000002000000}" name="DESCRIZIONE_x000a_Indicare il bene oggetto dell'ammortamento" totalsRowFunction="count" dataDxfId="48" totalsRowDxfId="47"/>
    <tableColumn id="8" xr3:uid="{00000000-0010-0000-0700-000008000000}" name="RIFERIMENTO_x000a_Indicare n. o codice di registrazione del bene" dataDxfId="46" totalsRowDxfId="45"/>
    <tableColumn id="3" xr3:uid="{00000000-0010-0000-0700-000003000000}" name="COSTO UNITARIO" dataDxfId="44" totalsRowDxfId="43"/>
    <tableColumn id="7" xr3:uid="{00000000-0010-0000-0700-000007000000}" name="MESE/ANNO ACQUISIZIONE" dataDxfId="42" totalsRowDxfId="41"/>
    <tableColumn id="4" xr3:uid="{00000000-0010-0000-0700-000004000000}" name="PERIODO AMMORTAMENTO (Mesi)" dataDxfId="40" totalsRowDxfId="39"/>
    <tableColumn id="10" xr3:uid="{00000000-0010-0000-0700-00000A000000}" name="CostoMese" dataDxfId="38" totalsRowDxfId="37">
      <calculatedColumnFormula>IF(ISNUMBER(CespitiElenco[[#This Row],[PERIODO AMMORTAMENTO (Mesi)]]),CespitiElenco[[#This Row],[COSTO UNITARIO]]/CespitiElenco[[#This Row],[PERIODO AMMORTAMENTO (Mesi)]],0)</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espitiCosti" displayName="CespitiCosti" ref="A4:M56" totalsRowCount="1" headerRowDxfId="36" dataDxfId="35" totalsRowDxfId="34">
  <autoFilter ref="A4:M55" xr:uid="{00000000-0009-0000-0100-000009000000}"/>
  <tableColumns count="13">
    <tableColumn id="13" xr3:uid="{00000000-0010-0000-0800-00000D000000}" name="VOCE DI SPESA_x000a_Selezionare la voce di costo su cui la spesa viene rendicontata" totalsRowLabel="Totale" dataDxfId="33" totalsRowDxfId="12"/>
    <tableColumn id="1" xr3:uid="{00000000-0010-0000-0800-000001000000}" name="CESPITE" totalsRowFunction="count" dataDxfId="32" totalsRowDxfId="11"/>
    <tableColumn id="15" xr3:uid="{00000000-0010-0000-0800-00000F000000}" name="TITOLARE" dataDxfId="31" totalsRowDxfId="10">
      <calculatedColumnFormula>_xlfn.IFNA(VLOOKUP(CespitiCosti[[#This Row],[CESPITE]],CespitiElenco[],2,FALSE),"")</calculatedColumnFormula>
    </tableColumn>
    <tableColumn id="9" xr3:uid="{CB6B1A0A-7208-40E8-9A22-3D9DC5D57A88}" name="QUANTITA' IMPIEGATA" dataDxfId="30" totalsRowDxfId="9"/>
    <tableColumn id="2" xr3:uid="{00000000-0010-0000-0800-000002000000}" name="PERIODO DI UTILIZZO - DAL (mese/anno)" dataDxfId="29" totalsRowDxfId="8"/>
    <tableColumn id="3" xr3:uid="{00000000-0010-0000-0800-000003000000}" name="PERIODO DI UTILIZZO - AL (mese/anno)" dataDxfId="28" totalsRowDxfId="7"/>
    <tableColumn id="12" xr3:uid="{00000000-0010-0000-0800-00000C000000}" name="QUOTA IMPUTATA AL PROGETTO" dataDxfId="27" totalsRowDxfId="6"/>
    <tableColumn id="11" xr3:uid="{00000000-0010-0000-0800-00000B000000}" name="IMPORTO IMPUTATO AL PROGETTO" totalsRowFunction="sum" dataDxfId="26" totalsRowDxfId="5">
      <calculatedColumnFormula>IF(ISBLANK(CespitiCosti[[#This Row],[CESPITE]]),0,((CespitiCosti[[#This Row],[AnnoA]]-CespitiCosti[[#This Row],[AnnoDa]])*12+CespitiCosti[[#This Row],[MeseA]]-CespitiCosti[[#This Row],[MeseDa]]+1)*CespitiCosti[[#This Row],[QUANTITA'' IMPIEGATA]]*CespitiCosti[[#This Row],[CostoMese]]*CespitiCosti[[#This Row],[QUOTA IMPUTATA AL PROGETTO]])</calculatedColumnFormula>
    </tableColumn>
    <tableColumn id="4" xr3:uid="{00000000-0010-0000-0800-000004000000}" name="MeseDa" dataDxfId="25" totalsRowDxfId="4">
      <calculatedColumnFormula>IF(ISTEXT(CespitiCosti[[#This Row],[PERIODO DI UTILIZZO - DAL (mese/anno)]]),VALUE(LEFT(CespitiCosti[[#This Row],[PERIODO DI UTILIZZO - DAL (mese/anno)]],2)),0)</calculatedColumnFormula>
    </tableColumn>
    <tableColumn id="5" xr3:uid="{00000000-0010-0000-0800-000005000000}" name="AnnoDa" dataDxfId="24" totalsRowDxfId="3">
      <calculatedColumnFormula>IF(ISTEXT(CespitiCosti[[#This Row],[PERIODO DI UTILIZZO - DAL (mese/anno)]]),VALUE(RIGHT(CespitiCosti[[#This Row],[PERIODO DI UTILIZZO - DAL (mese/anno)]],4)),0)</calculatedColumnFormula>
    </tableColumn>
    <tableColumn id="6" xr3:uid="{00000000-0010-0000-0800-000006000000}" name="MeseA" dataDxfId="23" totalsRowDxfId="2">
      <calculatedColumnFormula>IF(ISTEXT(CespitiCosti[[#This Row],[PERIODO DI UTILIZZO - AL (mese/anno)]]),VALUE(LEFT(CespitiCosti[[#This Row],[PERIODO DI UTILIZZO - AL (mese/anno)]],2)),0)</calculatedColumnFormula>
    </tableColumn>
    <tableColumn id="7" xr3:uid="{00000000-0010-0000-0800-000007000000}" name="AnnoA" dataDxfId="22" totalsRowDxfId="1">
      <calculatedColumnFormula>IF(ISTEXT(CespitiCosti[[#This Row],[PERIODO DI UTILIZZO - AL (mese/anno)]]),VALUE(RIGHT(CespitiCosti[[#This Row],[PERIODO DI UTILIZZO - AL (mese/anno)]],4)),0)</calculatedColumnFormula>
    </tableColumn>
    <tableColumn id="8" xr3:uid="{00000000-0010-0000-0800-000008000000}" name="CostoMese" dataDxfId="21" totalsRowDxfId="0">
      <calculatedColumnFormula>_xlfn.IFNA(VLOOKUP(CespitiCosti[[#This Row],[CESPITE]],CespitiElenco[],8,FALSE),0)</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155F2E-E2BE-409E-B821-D3EBD94EAFAF}" name="DatiProgetti" displayName="DatiProgetti" ref="A1:I112" totalsRowShown="0" headerRowDxfId="20" dataDxfId="19">
  <autoFilter ref="A1:I112" xr:uid="{A5155F2E-E2BE-409E-B821-D3EBD94EAFAF}"/>
  <sortState xmlns:xlrd2="http://schemas.microsoft.com/office/spreadsheetml/2017/richdata2" ref="A2:I112">
    <sortCondition ref="A2:A112"/>
  </sortState>
  <tableColumns count="9">
    <tableColumn id="1" xr3:uid="{87DBA52F-C284-4232-88B0-44389123F4BB}" name="Codice Progetto" dataDxfId="18"/>
    <tableColumn id="2" xr3:uid="{F1901A23-EFCD-4369-91C3-23ECFC380AC7}" name="CUP" dataDxfId="17"/>
    <tableColumn id="9" xr3:uid="{22AA8D05-6A54-4098-A00C-4169039BB203}" name="Titolo" dataDxfId="16" dataCellStyle="Normale 2"/>
    <tableColumn id="4" xr3:uid="{F81B1C23-E1DA-4948-9A2E-5C46A2DD3954}" name="Cofinanziamento" dataDxfId="15" dataCellStyle="Percentuale"/>
    <tableColumn id="3" xr3:uid="{3700B7E6-439F-4B96-80D7-6108AAAB05ED}" name="Proponente/Capofila"/>
    <tableColumn id="5" xr3:uid="{ED1E0BAE-850B-42AE-B9C0-02B984AB8660}" name="Componente1"/>
    <tableColumn id="6" xr3:uid="{46CC8BCB-5D92-4603-A984-97D028116A4E}" name="Componente2"/>
    <tableColumn id="7" xr3:uid="{9C70DDB0-E9F3-46AC-BAEE-AB237A743A79}" name="Componente3"/>
    <tableColumn id="8" xr3:uid="{F9403736-1320-4735-BEC1-6594BB3C458F}" name="Componente4"/>
  </tableColumns>
  <tableStyleInfo name="TableStyleMedium4"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E7B3-F58C-49DF-8574-34125B8C4E48}">
  <sheetPr codeName="Foglio1">
    <tabColor theme="2"/>
    <pageSetUpPr fitToPage="1"/>
  </sheetPr>
  <dimension ref="A1:Z13"/>
  <sheetViews>
    <sheetView showGridLines="0" workbookViewId="0">
      <selection activeCell="P19" sqref="P19"/>
    </sheetView>
  </sheetViews>
  <sheetFormatPr defaultColWidth="9.1796875" defaultRowHeight="12.5" x14ac:dyDescent="0.25"/>
  <cols>
    <col min="1" max="1" width="15" style="3" customWidth="1"/>
    <col min="2" max="2" width="1.453125" style="3" customWidth="1"/>
    <col min="3" max="3" width="9.1796875" style="3"/>
    <col min="4" max="25" width="6.7265625" style="3" customWidth="1"/>
    <col min="26" max="16384" width="9.1796875" style="3"/>
  </cols>
  <sheetData>
    <row r="1" spans="1:26" ht="22.5" customHeight="1" x14ac:dyDescent="0.25">
      <c r="A1" s="229" t="s">
        <v>220</v>
      </c>
      <c r="B1" s="229"/>
      <c r="C1" s="229"/>
      <c r="D1" s="229"/>
      <c r="E1" s="229"/>
      <c r="F1" s="229"/>
      <c r="G1" s="229"/>
      <c r="H1" s="229"/>
      <c r="I1" s="229"/>
      <c r="J1" s="229"/>
      <c r="K1" s="229"/>
      <c r="L1" s="229"/>
      <c r="M1" s="229"/>
      <c r="N1" s="229"/>
      <c r="O1" s="229"/>
      <c r="P1" s="229"/>
      <c r="Q1" s="229"/>
      <c r="R1" s="229"/>
      <c r="S1" s="229"/>
      <c r="T1" s="229"/>
      <c r="U1" s="229"/>
      <c r="V1" s="229"/>
      <c r="W1" s="229"/>
      <c r="X1" s="229"/>
      <c r="Y1" s="229"/>
    </row>
    <row r="2" spans="1:26" ht="8.15" customHeight="1" thickBot="1" x14ac:dyDescent="0.3">
      <c r="A2" s="136"/>
      <c r="B2" s="136"/>
      <c r="C2" s="234"/>
      <c r="D2" s="234"/>
      <c r="E2" s="234"/>
      <c r="F2" s="234"/>
      <c r="G2" s="234"/>
      <c r="H2" s="234"/>
      <c r="I2" s="234"/>
      <c r="J2" s="234"/>
      <c r="K2" s="234"/>
      <c r="L2" s="234"/>
      <c r="M2" s="234"/>
      <c r="N2" s="234"/>
      <c r="O2" s="234"/>
      <c r="P2" s="234"/>
      <c r="Q2" s="234"/>
      <c r="R2" s="234"/>
      <c r="S2" s="234"/>
      <c r="T2" s="234"/>
      <c r="U2" s="234"/>
      <c r="V2" s="234"/>
      <c r="W2" s="234"/>
      <c r="X2" s="234"/>
      <c r="Y2" s="234"/>
    </row>
    <row r="3" spans="1:26" ht="60" customHeight="1" thickBot="1" x14ac:dyDescent="0.3">
      <c r="A3" s="226" t="s">
        <v>0</v>
      </c>
      <c r="B3" s="115"/>
      <c r="C3" s="137" t="s">
        <v>1</v>
      </c>
      <c r="D3" s="230" t="s">
        <v>2</v>
      </c>
      <c r="E3" s="230"/>
      <c r="F3" s="230"/>
      <c r="G3" s="230"/>
      <c r="H3" s="230"/>
      <c r="I3" s="230"/>
      <c r="J3" s="230"/>
      <c r="K3" s="230"/>
      <c r="L3" s="230"/>
      <c r="M3" s="230"/>
      <c r="N3" s="230"/>
      <c r="O3" s="230"/>
      <c r="P3" s="230"/>
      <c r="Q3" s="230"/>
      <c r="R3" s="230"/>
      <c r="S3" s="230"/>
      <c r="T3" s="230"/>
      <c r="U3" s="230"/>
      <c r="V3" s="230"/>
      <c r="W3" s="230"/>
      <c r="X3" s="230"/>
      <c r="Y3" s="231"/>
    </row>
    <row r="4" spans="1:26" ht="8.15" customHeight="1" thickBot="1" x14ac:dyDescent="0.35">
      <c r="A4" s="227"/>
      <c r="B4" s="115"/>
      <c r="C4" s="235"/>
      <c r="D4" s="235"/>
      <c r="E4" s="235"/>
      <c r="F4" s="235"/>
      <c r="G4" s="235"/>
      <c r="H4" s="235"/>
      <c r="I4" s="235"/>
      <c r="J4" s="235"/>
      <c r="K4" s="235"/>
      <c r="L4" s="235"/>
      <c r="M4" s="235"/>
      <c r="N4" s="235"/>
      <c r="O4" s="235"/>
      <c r="P4" s="235"/>
      <c r="Q4" s="235"/>
      <c r="R4" s="235"/>
      <c r="S4" s="235"/>
      <c r="T4" s="235"/>
      <c r="U4" s="235"/>
      <c r="V4" s="235"/>
      <c r="W4" s="235"/>
      <c r="X4" s="235"/>
      <c r="Y4" s="235"/>
    </row>
    <row r="5" spans="1:26" ht="60" customHeight="1" thickBot="1" x14ac:dyDescent="0.3">
      <c r="A5" s="227"/>
      <c r="B5" s="115"/>
      <c r="C5" s="138" t="s">
        <v>3</v>
      </c>
      <c r="D5" s="224" t="s">
        <v>222</v>
      </c>
      <c r="E5" s="224"/>
      <c r="F5" s="224"/>
      <c r="G5" s="224"/>
      <c r="H5" s="224"/>
      <c r="I5" s="224"/>
      <c r="J5" s="224"/>
      <c r="K5" s="224"/>
      <c r="L5" s="224"/>
      <c r="M5" s="224"/>
      <c r="N5" s="224"/>
      <c r="O5" s="224"/>
      <c r="P5" s="224"/>
      <c r="Q5" s="224"/>
      <c r="R5" s="224"/>
      <c r="S5" s="224"/>
      <c r="T5" s="224"/>
      <c r="U5" s="224"/>
      <c r="V5" s="224"/>
      <c r="W5" s="224"/>
      <c r="X5" s="224"/>
      <c r="Y5" s="225"/>
    </row>
    <row r="6" spans="1:26" ht="8.15" customHeight="1" thickBot="1" x14ac:dyDescent="0.3">
      <c r="A6" s="227"/>
      <c r="B6" s="115"/>
      <c r="C6" s="236"/>
      <c r="D6" s="236"/>
      <c r="E6" s="236"/>
      <c r="F6" s="236"/>
      <c r="G6" s="236"/>
      <c r="H6" s="236"/>
      <c r="I6" s="236"/>
      <c r="J6" s="236"/>
      <c r="K6" s="236"/>
      <c r="L6" s="236"/>
      <c r="M6" s="236"/>
      <c r="N6" s="236"/>
      <c r="O6" s="236"/>
      <c r="P6" s="236"/>
      <c r="Q6" s="236"/>
      <c r="R6" s="236"/>
      <c r="S6" s="236"/>
      <c r="T6" s="236"/>
      <c r="U6" s="236"/>
      <c r="V6" s="236"/>
      <c r="W6" s="236"/>
      <c r="X6" s="236"/>
      <c r="Y6" s="236"/>
    </row>
    <row r="7" spans="1:26" ht="60" customHeight="1" thickBot="1" x14ac:dyDescent="0.3">
      <c r="A7" s="228"/>
      <c r="B7" s="115"/>
      <c r="C7" s="137" t="s">
        <v>6</v>
      </c>
      <c r="D7" s="224" t="s">
        <v>4</v>
      </c>
      <c r="E7" s="224"/>
      <c r="F7" s="224"/>
      <c r="G7" s="224"/>
      <c r="H7" s="224"/>
      <c r="I7" s="224"/>
      <c r="J7" s="224"/>
      <c r="K7" s="224"/>
      <c r="L7" s="224"/>
      <c r="M7" s="224"/>
      <c r="N7" s="224"/>
      <c r="O7" s="224"/>
      <c r="P7" s="224"/>
      <c r="Q7" s="224"/>
      <c r="R7" s="224"/>
      <c r="S7" s="224"/>
      <c r="T7" s="224"/>
      <c r="U7" s="224"/>
      <c r="V7" s="224"/>
      <c r="W7" s="224"/>
      <c r="X7" s="224"/>
      <c r="Y7" s="225"/>
    </row>
    <row r="8" spans="1:26" ht="8.15" customHeight="1" thickBot="1" x14ac:dyDescent="0.3">
      <c r="A8" s="22"/>
      <c r="B8" s="115"/>
      <c r="C8" s="237"/>
      <c r="D8" s="237"/>
      <c r="E8" s="237"/>
      <c r="F8" s="237"/>
      <c r="G8" s="237"/>
      <c r="H8" s="237"/>
      <c r="I8" s="237"/>
      <c r="J8" s="237"/>
      <c r="K8" s="237"/>
      <c r="L8" s="237"/>
      <c r="M8" s="237"/>
      <c r="N8" s="237"/>
      <c r="O8" s="237"/>
      <c r="P8" s="237"/>
      <c r="Q8" s="237"/>
      <c r="R8" s="237"/>
      <c r="S8" s="237"/>
      <c r="T8" s="237"/>
      <c r="U8" s="237"/>
      <c r="V8" s="237"/>
      <c r="W8" s="237"/>
      <c r="X8" s="237"/>
      <c r="Y8" s="237"/>
    </row>
    <row r="9" spans="1:26" ht="60" customHeight="1" thickBot="1" x14ac:dyDescent="0.3">
      <c r="A9" s="139" t="s">
        <v>5</v>
      </c>
      <c r="C9" s="140" t="s">
        <v>9</v>
      </c>
      <c r="D9" s="232" t="s">
        <v>7</v>
      </c>
      <c r="E9" s="232"/>
      <c r="F9" s="232"/>
      <c r="G9" s="232"/>
      <c r="H9" s="232"/>
      <c r="I9" s="232"/>
      <c r="J9" s="232"/>
      <c r="K9" s="232"/>
      <c r="L9" s="232"/>
      <c r="M9" s="232"/>
      <c r="N9" s="232"/>
      <c r="O9" s="232"/>
      <c r="P9" s="232"/>
      <c r="Q9" s="232"/>
      <c r="R9" s="232"/>
      <c r="S9" s="232"/>
      <c r="T9" s="232"/>
      <c r="U9" s="232"/>
      <c r="V9" s="232"/>
      <c r="W9" s="232"/>
      <c r="X9" s="232"/>
      <c r="Y9" s="233"/>
      <c r="Z9" s="79"/>
    </row>
    <row r="10" spans="1:26" ht="8.15" customHeight="1" thickBot="1" x14ac:dyDescent="0.4">
      <c r="A10" s="1"/>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79"/>
    </row>
    <row r="11" spans="1:26" ht="60" customHeight="1" thickBot="1" x14ac:dyDescent="0.3">
      <c r="A11" s="141" t="s">
        <v>8</v>
      </c>
      <c r="C11" s="142" t="s">
        <v>11</v>
      </c>
      <c r="D11" s="219" t="s">
        <v>221</v>
      </c>
      <c r="E11" s="220"/>
      <c r="F11" s="220"/>
      <c r="G11" s="220"/>
      <c r="H11" s="220"/>
      <c r="I11" s="220"/>
      <c r="J11" s="220"/>
      <c r="K11" s="220"/>
      <c r="L11" s="220"/>
      <c r="M11" s="220"/>
      <c r="N11" s="220"/>
      <c r="O11" s="220"/>
      <c r="P11" s="220"/>
      <c r="Q11" s="220"/>
      <c r="R11" s="220"/>
      <c r="S11" s="220"/>
      <c r="T11" s="220"/>
      <c r="U11" s="220"/>
      <c r="V11" s="220"/>
      <c r="W11" s="220"/>
      <c r="X11" s="220"/>
      <c r="Y11" s="221"/>
      <c r="Z11" s="79"/>
    </row>
    <row r="12" spans="1:26" ht="8.15" customHeight="1" thickBot="1" x14ac:dyDescent="0.4">
      <c r="A12" s="1"/>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79"/>
    </row>
    <row r="13" spans="1:26" ht="60" customHeight="1" thickBot="1" x14ac:dyDescent="0.3">
      <c r="A13" s="143" t="s">
        <v>10</v>
      </c>
      <c r="C13" s="144" t="s">
        <v>219</v>
      </c>
      <c r="D13" s="222" t="s">
        <v>223</v>
      </c>
      <c r="E13" s="222"/>
      <c r="F13" s="222"/>
      <c r="G13" s="222"/>
      <c r="H13" s="222"/>
      <c r="I13" s="222"/>
      <c r="J13" s="222"/>
      <c r="K13" s="222"/>
      <c r="L13" s="222"/>
      <c r="M13" s="222"/>
      <c r="N13" s="222"/>
      <c r="O13" s="222"/>
      <c r="P13" s="222"/>
      <c r="Q13" s="222"/>
      <c r="R13" s="222"/>
      <c r="S13" s="222"/>
      <c r="T13" s="222"/>
      <c r="U13" s="222"/>
      <c r="V13" s="222"/>
      <c r="W13" s="222"/>
      <c r="X13" s="222"/>
      <c r="Y13" s="223"/>
      <c r="Z13" s="79"/>
    </row>
  </sheetData>
  <sheetProtection algorithmName="SHA-512" hashValue="UR2CTgVaWcP8+0sYKyryRc9CFYB/bktLTnwt2LbGqeYsBMmpQuXJSKF6dMQb88lt3zAZ/sgiwrrPXmoMtpDytQ==" saltValue="ZsV/v7CRxfzvkEn95J8daA==" spinCount="100000" sheet="1" selectLockedCells="1" selectUnlockedCells="1"/>
  <mergeCells count="14">
    <mergeCell ref="D11:Y11"/>
    <mergeCell ref="D13:Y13"/>
    <mergeCell ref="D7:Y7"/>
    <mergeCell ref="A3:A7"/>
    <mergeCell ref="A1:Y1"/>
    <mergeCell ref="D3:Y3"/>
    <mergeCell ref="D5:Y5"/>
    <mergeCell ref="D9:Y9"/>
    <mergeCell ref="C2:Y2"/>
    <mergeCell ref="C4:Y4"/>
    <mergeCell ref="C6:Y6"/>
    <mergeCell ref="C8:Y8"/>
    <mergeCell ref="C10:Y10"/>
    <mergeCell ref="C12:Y1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theme="0" tint="-0.14999847407452621"/>
    <pageSetUpPr fitToPage="1"/>
  </sheetPr>
  <dimension ref="A6:G29"/>
  <sheetViews>
    <sheetView workbookViewId="0">
      <selection activeCell="B8" sqref="B8"/>
    </sheetView>
  </sheetViews>
  <sheetFormatPr defaultColWidth="9.1796875" defaultRowHeight="12.5" x14ac:dyDescent="0.25"/>
  <cols>
    <col min="1" max="1" width="30.26953125" style="3" customWidth="1"/>
    <col min="2" max="2" width="30.1796875" style="3" customWidth="1"/>
    <col min="3" max="3" width="64.7265625" style="3" customWidth="1"/>
    <col min="4" max="4" width="13.453125" style="3" customWidth="1"/>
    <col min="5" max="5" width="21.7265625" style="3" customWidth="1"/>
    <col min="6" max="6" width="0.81640625" style="3" customWidth="1"/>
    <col min="7" max="7" width="21.7265625" style="3" customWidth="1"/>
    <col min="8" max="8" width="11.81640625" style="3" customWidth="1"/>
    <col min="9" max="9" width="10.453125" style="3" customWidth="1"/>
    <col min="10" max="14" width="9.1796875" style="3"/>
    <col min="15" max="15" width="8.54296875" style="3" customWidth="1"/>
    <col min="16" max="16384" width="9.1796875" style="3"/>
  </cols>
  <sheetData>
    <row r="6" spans="1:7" s="1" customFormat="1" ht="10" customHeight="1" thickBot="1" x14ac:dyDescent="0.4">
      <c r="G6" s="3"/>
    </row>
    <row r="7" spans="1:7" s="1" customFormat="1" ht="4.5" customHeight="1" thickTop="1" x14ac:dyDescent="0.35">
      <c r="A7" s="147"/>
      <c r="B7" s="148"/>
      <c r="C7" s="148"/>
      <c r="D7" s="148"/>
      <c r="E7" s="148"/>
      <c r="F7" s="149"/>
      <c r="G7" s="3"/>
    </row>
    <row r="8" spans="1:7" s="1" customFormat="1" ht="15.75" customHeight="1" x14ac:dyDescent="0.35">
      <c r="A8" s="150" t="s">
        <v>12</v>
      </c>
      <c r="B8" s="175"/>
      <c r="C8" s="151"/>
      <c r="D8" s="150" t="s">
        <v>13</v>
      </c>
      <c r="E8" s="176"/>
      <c r="F8" s="152"/>
      <c r="G8" s="3"/>
    </row>
    <row r="9" spans="1:7" s="1" customFormat="1" ht="4.5" customHeight="1" x14ac:dyDescent="0.35">
      <c r="A9" s="153"/>
      <c r="B9" s="151"/>
      <c r="C9" s="151"/>
      <c r="D9" s="151"/>
      <c r="E9" s="151"/>
      <c r="F9" s="152"/>
      <c r="G9" s="3"/>
    </row>
    <row r="10" spans="1:7" s="1" customFormat="1" ht="15.5" x14ac:dyDescent="0.35">
      <c r="A10" s="150" t="s">
        <v>14</v>
      </c>
      <c r="B10" s="6" t="str">
        <f>_xlfn.IFNA(VLOOKUP(CodiceProgetto,DatiProgetti[],2,FALSE),"")</f>
        <v/>
      </c>
      <c r="C10" s="151"/>
      <c r="D10" s="154" t="s">
        <v>226</v>
      </c>
      <c r="E10" s="165">
        <f>_xlfn.IFNA(VLOOKUP(CodiceProgetto,DatiProgetti[],4,FALSE),0)</f>
        <v>0</v>
      </c>
      <c r="F10" s="152"/>
      <c r="G10" s="3"/>
    </row>
    <row r="11" spans="1:7" s="1" customFormat="1" ht="4.5" customHeight="1" x14ac:dyDescent="0.35">
      <c r="A11" s="153"/>
      <c r="B11" s="151"/>
      <c r="C11" s="151"/>
      <c r="D11" s="151"/>
      <c r="E11" s="151"/>
      <c r="F11" s="152"/>
      <c r="G11" s="3"/>
    </row>
    <row r="12" spans="1:7" s="1" customFormat="1" ht="15.5" x14ac:dyDescent="0.35">
      <c r="A12" s="150" t="s">
        <v>15</v>
      </c>
      <c r="B12" s="241" t="str">
        <f>_xlfn.IFNA(VLOOKUP(CodiceProgetto,DatiProgetti[],3,FALSE),"")</f>
        <v/>
      </c>
      <c r="C12" s="241" t="e">
        <f>VLOOKUP(CodiceProgetto,DatiProgetti[],4,FALSE)</f>
        <v>#N/A</v>
      </c>
      <c r="D12" s="241" t="e">
        <f>VLOOKUP(CodiceProgetto,DatiProgetti[],4,FALSE)</f>
        <v>#N/A</v>
      </c>
      <c r="E12" s="241" t="e">
        <f>VLOOKUP(CodiceProgetto,DatiProgetti[],4,FALSE)</f>
        <v>#N/A</v>
      </c>
      <c r="F12" s="155"/>
      <c r="G12" s="3"/>
    </row>
    <row r="13" spans="1:7" s="1" customFormat="1" ht="4.5" customHeight="1" x14ac:dyDescent="0.35">
      <c r="A13" s="150"/>
      <c r="B13" s="151"/>
      <c r="C13" s="151"/>
      <c r="D13" s="151"/>
      <c r="E13" s="151"/>
      <c r="F13" s="155"/>
      <c r="G13" s="3"/>
    </row>
    <row r="14" spans="1:7" s="1" customFormat="1" ht="5.15" customHeight="1" x14ac:dyDescent="0.35">
      <c r="A14" s="153"/>
      <c r="B14" s="156"/>
      <c r="C14" s="157"/>
      <c r="D14" s="157"/>
      <c r="E14" s="157"/>
      <c r="F14" s="152"/>
      <c r="G14" s="3"/>
    </row>
    <row r="15" spans="1:7" ht="26" x14ac:dyDescent="0.35">
      <c r="A15" s="240" t="s">
        <v>16</v>
      </c>
      <c r="B15" s="166" t="s">
        <v>17</v>
      </c>
      <c r="C15" s="167" t="s">
        <v>18</v>
      </c>
      <c r="D15" s="168" t="s">
        <v>19</v>
      </c>
      <c r="E15" s="151"/>
      <c r="F15" s="152"/>
    </row>
    <row r="16" spans="1:7" ht="15.5" x14ac:dyDescent="0.35">
      <c r="A16" s="240"/>
      <c r="B16" s="169" t="s">
        <v>20</v>
      </c>
      <c r="C16" s="170" t="str">
        <f>_xlfn.IFNA(VLOOKUP(CodiceProgetto,DatiProgetti[],5,FALSE),"")</f>
        <v/>
      </c>
      <c r="D16" s="177"/>
      <c r="E16" s="151"/>
      <c r="F16" s="152"/>
    </row>
    <row r="17" spans="1:6" ht="15.5" x14ac:dyDescent="0.35">
      <c r="A17" s="240"/>
      <c r="B17" s="169" t="s">
        <v>21</v>
      </c>
      <c r="C17" s="171" t="str">
        <f>_xlfn.IFNA(VLOOKUP(CodiceProgetto,DatiProgetti[],6,FALSE),"")</f>
        <v/>
      </c>
      <c r="D17" s="177"/>
      <c r="E17" s="151"/>
      <c r="F17" s="152"/>
    </row>
    <row r="18" spans="1:6" ht="15.5" x14ac:dyDescent="0.35">
      <c r="A18" s="240"/>
      <c r="B18" s="169" t="s">
        <v>22</v>
      </c>
      <c r="C18" s="171" t="str">
        <f>_xlfn.IFNA(VLOOKUP(CodiceProgetto,DatiProgetti[],7,FALSE),"")</f>
        <v/>
      </c>
      <c r="D18" s="177"/>
      <c r="E18" s="151"/>
      <c r="F18" s="152"/>
    </row>
    <row r="19" spans="1:6" ht="15.5" x14ac:dyDescent="0.35">
      <c r="A19" s="240"/>
      <c r="B19" s="169" t="s">
        <v>23</v>
      </c>
      <c r="C19" s="171" t="str">
        <f>_xlfn.IFNA(VLOOKUP(CodiceProgetto,DatiProgetti[],8,FALSE),"")</f>
        <v/>
      </c>
      <c r="D19" s="177"/>
      <c r="E19" s="151"/>
      <c r="F19" s="152"/>
    </row>
    <row r="20" spans="1:6" ht="15.5" x14ac:dyDescent="0.35">
      <c r="A20" s="240"/>
      <c r="B20" s="172" t="s">
        <v>24</v>
      </c>
      <c r="C20" s="173" t="str">
        <f>_xlfn.IFNA(VLOOKUP(CodiceProgetto,DatiProgetti[],9,FALSE),"")</f>
        <v/>
      </c>
      <c r="D20" s="178"/>
      <c r="E20" s="151"/>
      <c r="F20" s="152"/>
    </row>
    <row r="21" spans="1:6" ht="16" customHeight="1" x14ac:dyDescent="0.35">
      <c r="A21" s="158"/>
      <c r="B21" s="151"/>
      <c r="C21" s="151"/>
      <c r="D21" s="159"/>
      <c r="E21" s="160"/>
      <c r="F21" s="152"/>
    </row>
    <row r="22" spans="1:6" ht="16" customHeight="1" x14ac:dyDescent="0.35">
      <c r="A22" s="158"/>
      <c r="B22" s="151"/>
      <c r="C22" s="151"/>
      <c r="D22" s="161" t="s">
        <v>758</v>
      </c>
      <c r="E22" s="180">
        <f>Riepilogo!I42</f>
        <v>0</v>
      </c>
      <c r="F22" s="152"/>
    </row>
    <row r="23" spans="1:6" ht="5.15" customHeight="1" x14ac:dyDescent="0.35">
      <c r="A23" s="158"/>
      <c r="B23" s="151"/>
      <c r="C23" s="151"/>
      <c r="D23" s="154"/>
      <c r="E23" s="154"/>
      <c r="F23" s="152"/>
    </row>
    <row r="24" spans="1:6" ht="16" customHeight="1" x14ac:dyDescent="0.35">
      <c r="A24" s="158"/>
      <c r="B24" s="151"/>
      <c r="C24" s="151"/>
      <c r="D24" s="159" t="s">
        <v>228</v>
      </c>
      <c r="E24" s="180">
        <f>E22-(E22*ROUND(E10,1))</f>
        <v>0</v>
      </c>
      <c r="F24" s="152"/>
    </row>
    <row r="25" spans="1:6" ht="16" customHeight="1" x14ac:dyDescent="0.35">
      <c r="A25" s="188" t="s">
        <v>759</v>
      </c>
      <c r="B25" s="151"/>
      <c r="C25" s="151"/>
      <c r="D25" s="151"/>
      <c r="E25" s="151"/>
      <c r="F25" s="152"/>
    </row>
    <row r="26" spans="1:6" ht="15.5" x14ac:dyDescent="0.35">
      <c r="A26" s="150" t="s">
        <v>25</v>
      </c>
      <c r="B26" s="179"/>
      <c r="C26" s="159" t="s">
        <v>26</v>
      </c>
      <c r="D26" s="242"/>
      <c r="E26" s="242"/>
      <c r="F26" s="174"/>
    </row>
    <row r="27" spans="1:6" ht="4.5" customHeight="1" thickBot="1" x14ac:dyDescent="0.4">
      <c r="A27" s="162"/>
      <c r="B27" s="163"/>
      <c r="C27" s="163"/>
      <c r="D27" s="163"/>
      <c r="E27" s="163"/>
      <c r="F27" s="164"/>
    </row>
    <row r="28" spans="1:6" ht="13" thickTop="1" x14ac:dyDescent="0.25"/>
    <row r="29" spans="1:6" x14ac:dyDescent="0.25">
      <c r="A29" s="3" t="s">
        <v>227</v>
      </c>
    </row>
  </sheetData>
  <sheetProtection algorithmName="SHA-512" hashValue="+Ybrbiio35PuW+DXe1e8p7xjHNSHb9SurHD9E06JZkdgz0LuCEQzoYkQo8AAEK7DLT3JbqrxgWTBXc1n8uK1ng==" saltValue="L52XO6O4Fw042zS0IXje4g==" spinCount="100000" sheet="1" objects="1" scenarios="1" selectLockedCells="1"/>
  <protectedRanges>
    <protectedRange sqref="Q1:Q6 O7:O14 Q15:Q65540" name="Intervallo1"/>
  </protectedRanges>
  <mergeCells count="3">
    <mergeCell ref="A15:A20"/>
    <mergeCell ref="B12:E12"/>
    <mergeCell ref="D26:E26"/>
  </mergeCells>
  <phoneticPr fontId="9" type="noConversion"/>
  <dataValidations count="2">
    <dataValidation type="list" allowBlank="1" showInputMessage="1" showErrorMessage="1" sqref="D16:D20" xr:uid="{00000000-0002-0000-0000-000000000000}">
      <formula1>"NO,SI"</formula1>
    </dataValidation>
    <dataValidation type="list" allowBlank="1" showInputMessage="1" showErrorMessage="1" sqref="E8" xr:uid="{00000000-0002-0000-0000-000001000000}">
      <formula1>"Prima,Seconda,Terza,Quarta,SALDO"</formula1>
    </dataValidation>
  </dataValidations>
  <pageMargins left="0.70866141732283472" right="0.70866141732283472" top="0.74803149606299213" bottom="0.74803149606299213" header="0.31496062992125984" footer="0.31496062992125984"/>
  <pageSetup paperSize="9" scale="83" orientation="landscape" r:id="rId1"/>
  <headerFooter>
    <oddFooter>&amp;L&amp;D - &amp;T&amp;C&amp;A&amp;R&amp;P/&amp;N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4AE707-2188-4B4B-8C57-01A88B3BE93D}">
          <x14:formula1>
            <xm:f>Dati!$A$2:$A$112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0">
    <tabColor theme="0"/>
    <pageSetUpPr fitToPage="1"/>
  </sheetPr>
  <dimension ref="A1:I44"/>
  <sheetViews>
    <sheetView showGridLines="0" topLeftCell="B1" zoomScaleNormal="100" workbookViewId="0">
      <selection activeCell="G23" sqref="G23"/>
    </sheetView>
  </sheetViews>
  <sheetFormatPr defaultColWidth="9.1796875" defaultRowHeight="15.5" x14ac:dyDescent="0.35"/>
  <cols>
    <col min="1" max="1" width="29.54296875" style="1" hidden="1" customWidth="1"/>
    <col min="2" max="2" width="24.7265625" style="1" customWidth="1"/>
    <col min="3" max="3" width="26" style="1" customWidth="1"/>
    <col min="4" max="8" width="21.7265625" style="1" customWidth="1"/>
    <col min="9" max="9" width="21" style="2" customWidth="1"/>
    <col min="10" max="14" width="9.1796875" style="1"/>
    <col min="15" max="15" width="15.54296875" style="1" bestFit="1" customWidth="1"/>
    <col min="16" max="16384" width="9.1796875" style="1"/>
  </cols>
  <sheetData>
    <row r="1" spans="1:9" ht="17.5" x14ac:dyDescent="0.35">
      <c r="B1" s="85" t="s">
        <v>27</v>
      </c>
      <c r="C1" s="85"/>
      <c r="D1" s="85"/>
      <c r="E1" s="85"/>
      <c r="F1" s="85"/>
      <c r="G1" s="85"/>
      <c r="H1" s="85"/>
      <c r="I1" s="85"/>
    </row>
    <row r="2" spans="1:9" x14ac:dyDescent="0.35">
      <c r="B2" s="3" t="s">
        <v>28</v>
      </c>
    </row>
    <row r="3" spans="1:9" ht="16" thickBot="1" x14ac:dyDescent="0.4">
      <c r="A3" s="3"/>
      <c r="B3" s="3"/>
      <c r="C3" s="3"/>
      <c r="D3" s="3"/>
      <c r="E3" s="3"/>
      <c r="F3" s="3"/>
      <c r="G3" s="3"/>
      <c r="H3" s="3"/>
      <c r="I3" s="3"/>
    </row>
    <row r="4" spans="1:9" ht="22.5" customHeight="1" thickTop="1" x14ac:dyDescent="0.35">
      <c r="B4" s="81" t="s">
        <v>29</v>
      </c>
      <c r="C4" s="82"/>
      <c r="D4" s="95" t="s">
        <v>20</v>
      </c>
      <c r="E4" s="247" t="s">
        <v>30</v>
      </c>
      <c r="F4" s="248"/>
      <c r="G4" s="248"/>
      <c r="H4" s="249"/>
      <c r="I4" s="244" t="s">
        <v>31</v>
      </c>
    </row>
    <row r="5" spans="1:9" ht="24.75" customHeight="1" thickBot="1" x14ac:dyDescent="0.4">
      <c r="A5" s="83"/>
      <c r="B5" s="83"/>
      <c r="C5" s="84"/>
      <c r="D5" s="20" t="str">
        <f>Capofila</f>
        <v/>
      </c>
      <c r="E5" s="33" t="str">
        <f>Comp1</f>
        <v/>
      </c>
      <c r="F5" s="33" t="str">
        <f>Comp2</f>
        <v/>
      </c>
      <c r="G5" s="33" t="str">
        <f>Comp3</f>
        <v/>
      </c>
      <c r="H5" s="33" t="str">
        <f>Comp4</f>
        <v/>
      </c>
      <c r="I5" s="245"/>
    </row>
    <row r="6" spans="1:9" ht="5.15" customHeight="1" thickTop="1" x14ac:dyDescent="0.35">
      <c r="A6" s="70"/>
      <c r="B6" s="70"/>
      <c r="C6" s="21"/>
      <c r="D6" s="24"/>
      <c r="E6" s="24"/>
      <c r="F6" s="24"/>
      <c r="G6" s="24"/>
      <c r="H6" s="24"/>
      <c r="I6" s="71"/>
    </row>
    <row r="7" spans="1:9" ht="5.15" customHeight="1" x14ac:dyDescent="0.35">
      <c r="A7" s="86"/>
      <c r="B7" s="90"/>
      <c r="C7" s="28"/>
      <c r="D7" s="29"/>
      <c r="E7" s="29"/>
      <c r="F7" s="29"/>
      <c r="G7" s="30"/>
      <c r="H7" s="30"/>
      <c r="I7" s="31"/>
    </row>
    <row r="8" spans="1:9" s="8" customFormat="1" x14ac:dyDescent="0.25">
      <c r="A8" s="80" t="s">
        <v>32</v>
      </c>
      <c r="B8" s="91" t="s">
        <v>32</v>
      </c>
      <c r="C8" s="72"/>
      <c r="D8" s="200">
        <f>SUMIFS(Costi!$E$2:$E$352,Costi!$A$2:$A$352,Riepilogo!$A8,Costi!$B$2:$B$352,Riepilogo!D$5)</f>
        <v>0</v>
      </c>
      <c r="E8" s="200">
        <f>SUMIFS(Costi!$E$2:$E$352,Costi!$A$2:$A$352,Riepilogo!$A8,Costi!$B$2:$B$352,Riepilogo!E$5)</f>
        <v>0</v>
      </c>
      <c r="F8" s="200">
        <f>SUMIFS(Costi!$E$2:$E$352,Costi!$A$2:$A$352,Riepilogo!$A8,Costi!$B$2:$B$352,Riepilogo!F$5)</f>
        <v>0</v>
      </c>
      <c r="G8" s="200">
        <f>SUMIFS(Costi!$E$2:$E$352,Costi!$A$2:$A$352,Riepilogo!$A8,Costi!$B$2:$B$352,Riepilogo!G$5)</f>
        <v>0</v>
      </c>
      <c r="H8" s="200">
        <f>SUMIFS(Costi!$E$2:$E$352,Costi!$A$2:$A$352,Riepilogo!$A8,Costi!$B$2:$B$352,Riepilogo!H$5)</f>
        <v>0</v>
      </c>
      <c r="I8" s="201">
        <f t="array" ref="I8">SUM(IF(ISNONTEXT($D$5:$H$5),0,D8:H8))</f>
        <v>0</v>
      </c>
    </row>
    <row r="9" spans="1:9" s="8" customFormat="1" ht="5.15" customHeight="1" x14ac:dyDescent="0.25">
      <c r="A9" s="87"/>
      <c r="B9" s="92"/>
      <c r="C9" s="73"/>
      <c r="D9" s="202"/>
      <c r="E9" s="202"/>
      <c r="F9" s="202"/>
      <c r="G9" s="202"/>
      <c r="H9" s="202"/>
      <c r="I9" s="203"/>
    </row>
    <row r="10" spans="1:9" s="8" customFormat="1" ht="5.15" customHeight="1" x14ac:dyDescent="0.25">
      <c r="A10" s="88"/>
      <c r="B10" s="91"/>
      <c r="C10" s="72"/>
      <c r="D10" s="204"/>
      <c r="E10" s="204"/>
      <c r="F10" s="204"/>
      <c r="G10" s="204"/>
      <c r="H10" s="204"/>
      <c r="I10" s="201"/>
    </row>
    <row r="11" spans="1:9" s="8" customFormat="1" x14ac:dyDescent="0.25">
      <c r="A11" s="88" t="s">
        <v>33</v>
      </c>
      <c r="B11" s="91" t="s">
        <v>33</v>
      </c>
      <c r="C11" s="72"/>
      <c r="D11" s="200">
        <f>SUMIFS(Costi!$E$2:$E$352,Costi!$A$2:$A$352,Riepilogo!$A11,Costi!$B$2:$B$352,Riepilogo!D$5)</f>
        <v>0</v>
      </c>
      <c r="E11" s="200">
        <f>SUMIFS(Costi!$E$2:$E$352,Costi!$A$2:$A$352,Riepilogo!$A11,Costi!$B$2:$B$352,Riepilogo!E$5)</f>
        <v>0</v>
      </c>
      <c r="F11" s="200">
        <f>SUMIFS(Costi!$E$2:$E$352,Costi!$A$2:$A$352,Riepilogo!$A11,Costi!$B$2:$B$352,Riepilogo!F$5)</f>
        <v>0</v>
      </c>
      <c r="G11" s="200">
        <f>SUMIFS(Costi!$E$2:$E$352,Costi!$A$2:$A$352,Riepilogo!$A11,Costi!$B$2:$B$352,Riepilogo!G$5)</f>
        <v>0</v>
      </c>
      <c r="H11" s="200">
        <f>SUMIFS(Costi!$E$2:$E$352,Costi!$A$2:$A$352,Riepilogo!$A11,Costi!$B$2:$B$352,Riepilogo!H$5)</f>
        <v>0</v>
      </c>
      <c r="I11" s="201">
        <f t="array" ref="I11">SUM(IF(ISNONTEXT($D$5:$H$5),0,D11:H11))</f>
        <v>0</v>
      </c>
    </row>
    <row r="12" spans="1:9" s="8" customFormat="1" ht="5.15" customHeight="1" x14ac:dyDescent="0.25">
      <c r="A12" s="87"/>
      <c r="B12" s="92"/>
      <c r="C12" s="73"/>
      <c r="D12" s="202"/>
      <c r="E12" s="202"/>
      <c r="F12" s="202"/>
      <c r="G12" s="202"/>
      <c r="H12" s="202"/>
      <c r="I12" s="203"/>
    </row>
    <row r="13" spans="1:9" s="8" customFormat="1" x14ac:dyDescent="0.25">
      <c r="A13" s="88" t="s">
        <v>34</v>
      </c>
      <c r="B13" s="243" t="s">
        <v>35</v>
      </c>
      <c r="C13" s="74" t="s">
        <v>36</v>
      </c>
      <c r="D13" s="200">
        <f>SUMIFS(Costi!$E$2:$E$352,Costi!$A$2:$A$352,Riepilogo!$A13,Costi!$B$2:$B$352,Riepilogo!D$5)</f>
        <v>0</v>
      </c>
      <c r="E13" s="200">
        <f>SUMIFS(Costi!$E$2:$E$352,Costi!$A$2:$A$352,Riepilogo!$A13,Costi!$B$2:$B$352,Riepilogo!E$5)</f>
        <v>0</v>
      </c>
      <c r="F13" s="200">
        <f>SUMIFS(Costi!$E$2:$E$352,Costi!$A$2:$A$352,Riepilogo!$A13,Costi!$B$2:$B$352,Riepilogo!F$5)</f>
        <v>0</v>
      </c>
      <c r="G13" s="200">
        <f>SUMIFS(Costi!$E$2:$E$352,Costi!$A$2:$A$352,Riepilogo!$A13,Costi!$B$2:$B$352,Riepilogo!G$5)</f>
        <v>0</v>
      </c>
      <c r="H13" s="200">
        <f>SUMIFS(Costi!$E$2:$E$352,Costi!$A$2:$A$352,Riepilogo!$A13,Costi!$B$2:$B$352,Riepilogo!H$5)</f>
        <v>0</v>
      </c>
      <c r="I13" s="25">
        <f t="array" ref="I13">SUM(IF(ISNONTEXT($D$5:$H$5),0,D13:H13))</f>
        <v>0</v>
      </c>
    </row>
    <row r="14" spans="1:9" s="8" customFormat="1" ht="15" customHeight="1" x14ac:dyDescent="0.25">
      <c r="A14" s="88" t="s">
        <v>37</v>
      </c>
      <c r="B14" s="243"/>
      <c r="C14" s="74" t="s">
        <v>38</v>
      </c>
      <c r="D14" s="205">
        <f>SUMIFS(Costi!$E$2:$E$352,Costi!$A$2:$A$352,Riepilogo!$A14,Costi!$B$2:$B$352,Riepilogo!D$5)</f>
        <v>0</v>
      </c>
      <c r="E14" s="205">
        <f>SUMIFS(Costi!$E$2:$E$352,Costi!$A$2:$A$352,Riepilogo!$A14,Costi!$B$2:$B$352,Riepilogo!E$5)</f>
        <v>0</v>
      </c>
      <c r="F14" s="205">
        <f>SUMIFS(Costi!$E$2:$E$352,Costi!$A$2:$A$352,Riepilogo!$A14,Costi!$B$2:$B$352,Riepilogo!F$5)</f>
        <v>0</v>
      </c>
      <c r="G14" s="205">
        <f>SUMIFS(Costi!$E$2:$E$352,Costi!$A$2:$A$352,Riepilogo!$A14,Costi!$B$2:$B$352,Riepilogo!G$5)</f>
        <v>0</v>
      </c>
      <c r="H14" s="205">
        <f>SUMIFS(Costi!$E$2:$E$352,Costi!$A$2:$A$352,Riepilogo!$A14,Costi!$B$2:$B$352,Riepilogo!H$5)</f>
        <v>0</v>
      </c>
      <c r="I14" s="26">
        <f t="array" ref="I14">SUM(IF(ISNONTEXT($D$5:$H$5),0,D14:H14))</f>
        <v>0</v>
      </c>
    </row>
    <row r="15" spans="1:9" s="8" customFormat="1" ht="15" customHeight="1" x14ac:dyDescent="0.25">
      <c r="A15" s="88" t="s">
        <v>39</v>
      </c>
      <c r="B15" s="243"/>
      <c r="C15" s="9" t="s">
        <v>40</v>
      </c>
      <c r="D15" s="34">
        <f>SUMIFS(Costi!$E$2:$E$352,Costi!$A$2:$A$352,Riepilogo!$A15,Costi!$B$2:$B$352,Riepilogo!D$5)</f>
        <v>0</v>
      </c>
      <c r="E15" s="34">
        <f>SUMIFS(Costi!$E$2:$E$352,Costi!$A$2:$A$352,Riepilogo!$A15,Costi!$B$2:$B$352,Riepilogo!E$5)</f>
        <v>0</v>
      </c>
      <c r="F15" s="34">
        <f>SUMIFS(Costi!$E$2:$E$352,Costi!$A$2:$A$352,Riepilogo!$A15,Costi!$B$2:$B$352,Riepilogo!F$5)</f>
        <v>0</v>
      </c>
      <c r="G15" s="34">
        <f>SUMIFS(Costi!$E$2:$E$352,Costi!$A$2:$A$352,Riepilogo!$A15,Costi!$B$2:$B$352,Riepilogo!G$5)</f>
        <v>0</v>
      </c>
      <c r="H15" s="34">
        <f>SUMIFS(Costi!$E$2:$E$352,Costi!$A$2:$A$352,Riepilogo!$A15,Costi!$B$2:$B$352,Riepilogo!H$5)</f>
        <v>0</v>
      </c>
      <c r="I15" s="27">
        <f t="array" ref="I15">SUM(IF(ISNONTEXT($D$5:$H$5),0,D15:H15))</f>
        <v>0</v>
      </c>
    </row>
    <row r="16" spans="1:9" s="8" customFormat="1" x14ac:dyDescent="0.25">
      <c r="A16" s="88"/>
      <c r="B16" s="243"/>
      <c r="C16" s="75" t="s">
        <v>31</v>
      </c>
      <c r="D16" s="206">
        <f>SUM(IF(ISNONTEXT(D$5),0,D$13:D$15))</f>
        <v>0</v>
      </c>
      <c r="E16" s="206">
        <f>SUM(IF(ISNONTEXT(E$5),0,E$13:E$15))</f>
        <v>0</v>
      </c>
      <c r="F16" s="206">
        <f>SUM(IF(ISNONTEXT(F$5),0,F$13:F$15))</f>
        <v>0</v>
      </c>
      <c r="G16" s="206">
        <f>SUM(IF(ISNONTEXT(G$5),0,G$13:G$15))</f>
        <v>0</v>
      </c>
      <c r="H16" s="206">
        <f>SUM(IF(ISNONTEXT(H$5),0,H$13:H$15))</f>
        <v>0</v>
      </c>
      <c r="I16" s="201">
        <f t="array" ref="I16">SUM(IF(ISNONTEXT($D$5:$H$5),0,D16:H16))</f>
        <v>0</v>
      </c>
    </row>
    <row r="17" spans="1:9" s="8" customFormat="1" ht="5.15" customHeight="1" x14ac:dyDescent="0.25">
      <c r="A17" s="87"/>
      <c r="B17" s="92"/>
      <c r="C17" s="73"/>
      <c r="D17" s="202"/>
      <c r="E17" s="202"/>
      <c r="F17" s="202"/>
      <c r="G17" s="202"/>
      <c r="H17" s="202"/>
      <c r="I17" s="203"/>
    </row>
    <row r="18" spans="1:9" s="8" customFormat="1" x14ac:dyDescent="0.25">
      <c r="A18" s="88" t="s">
        <v>41</v>
      </c>
      <c r="B18" s="243" t="s">
        <v>42</v>
      </c>
      <c r="C18" s="74" t="s">
        <v>43</v>
      </c>
      <c r="D18" s="35">
        <f>SUMIFS(Costi!$E$2:$E$352,Costi!$A$2:$A$352,Riepilogo!$A18,Costi!$B$2:$B$352,Riepilogo!D$5)</f>
        <v>0</v>
      </c>
      <c r="E18" s="35">
        <f>SUMIFS(Costi!$E$2:$E$352,Costi!$A$2:$A$352,Riepilogo!$A18,Costi!$B$2:$B$352,Riepilogo!E$5)</f>
        <v>0</v>
      </c>
      <c r="F18" s="35">
        <f>SUMIFS(Costi!$E$2:$E$352,Costi!$A$2:$A$352,Riepilogo!$A18,Costi!$B$2:$B$352,Riepilogo!F$5)</f>
        <v>0</v>
      </c>
      <c r="G18" s="35">
        <f>SUMIFS(Costi!$E$2:$E$352,Costi!$A$2:$A$352,Riepilogo!$A18,Costi!$B$2:$B$352,Riepilogo!G$5)</f>
        <v>0</v>
      </c>
      <c r="H18" s="35">
        <f>SUMIFS(Costi!$E$2:$E$352,Costi!$A$2:$A$352,Riepilogo!$A18,Costi!$B$2:$B$352,Riepilogo!H$5)</f>
        <v>0</v>
      </c>
      <c r="I18" s="25">
        <f t="array" ref="I18">SUM(IF(ISNONTEXT($D$5:$H$5),0,D18:H18))</f>
        <v>0</v>
      </c>
    </row>
    <row r="19" spans="1:9" s="8" customFormat="1" ht="15" customHeight="1" x14ac:dyDescent="0.25">
      <c r="A19" s="88" t="s">
        <v>44</v>
      </c>
      <c r="B19" s="243"/>
      <c r="C19" s="9" t="s">
        <v>45</v>
      </c>
      <c r="D19" s="34">
        <f>SUMIFS(Costi!$E$2:$E$352,Costi!$A$2:$A$352,Riepilogo!$A19,Costi!$B$2:$B$352,Riepilogo!D$5)</f>
        <v>0</v>
      </c>
      <c r="E19" s="34">
        <f>SUMIFS(Costi!$E$2:$E$352,Costi!$A$2:$A$352,Riepilogo!$A19,Costi!$B$2:$B$352,Riepilogo!E$5)</f>
        <v>0</v>
      </c>
      <c r="F19" s="34">
        <f>SUMIFS(Costi!$E$2:$E$352,Costi!$A$2:$A$352,Riepilogo!$A19,Costi!$B$2:$B$352,Riepilogo!F$5)</f>
        <v>0</v>
      </c>
      <c r="G19" s="34">
        <f>SUMIFS(Costi!$E$2:$E$352,Costi!$A$2:$A$352,Riepilogo!$A19,Costi!$B$2:$B$352,Riepilogo!G$5)</f>
        <v>0</v>
      </c>
      <c r="H19" s="34">
        <f>SUMIFS(Costi!$E$2:$E$352,Costi!$A$2:$A$352,Riepilogo!$A19,Costi!$B$2:$B$352,Riepilogo!H$5)</f>
        <v>0</v>
      </c>
      <c r="I19" s="27">
        <f t="array" ref="I19">SUM(IF(ISNONTEXT($D$5:$H$5),0,D19:H19))</f>
        <v>0</v>
      </c>
    </row>
    <row r="20" spans="1:9" s="8" customFormat="1" x14ac:dyDescent="0.25">
      <c r="A20" s="88"/>
      <c r="B20" s="243"/>
      <c r="C20" s="75" t="s">
        <v>31</v>
      </c>
      <c r="D20" s="206">
        <f>SUM(IF(ISNONTEXT(D$5),0,D$18:D$19))</f>
        <v>0</v>
      </c>
      <c r="E20" s="206">
        <f>SUM(IF(ISNONTEXT(E$5),0,E$18:E$19))</f>
        <v>0</v>
      </c>
      <c r="F20" s="206">
        <f>SUM(IF(ISNONTEXT(F$5),0,F$18:F$19))</f>
        <v>0</v>
      </c>
      <c r="G20" s="206">
        <f>SUM(IF(ISNONTEXT(G$5),0,G$18:G$19))</f>
        <v>0</v>
      </c>
      <c r="H20" s="206">
        <f>SUM(IF(ISNONTEXT(H$5),0,H$18:H$19))</f>
        <v>0</v>
      </c>
      <c r="I20" s="201">
        <f t="array" ref="I20">SUM(IF(ISNONTEXT($D$5:$H$5),0,D20:H20))</f>
        <v>0</v>
      </c>
    </row>
    <row r="21" spans="1:9" s="8" customFormat="1" ht="5.15" customHeight="1" x14ac:dyDescent="0.25">
      <c r="A21" s="87"/>
      <c r="B21" s="92"/>
      <c r="C21" s="73"/>
      <c r="D21" s="202"/>
      <c r="E21" s="202"/>
      <c r="F21" s="202"/>
      <c r="G21" s="202"/>
      <c r="H21" s="202"/>
      <c r="I21" s="203"/>
    </row>
    <row r="22" spans="1:9" s="8" customFormat="1" x14ac:dyDescent="0.25">
      <c r="A22" s="88" t="s">
        <v>46</v>
      </c>
      <c r="B22" s="246" t="s">
        <v>47</v>
      </c>
      <c r="C22" s="74" t="s">
        <v>43</v>
      </c>
      <c r="D22" s="35">
        <f>SUMIFS(Costi!$E$2:$E$352,Costi!$A$2:$A$352,Riepilogo!$A22,Costi!$B$2:$B$352,Riepilogo!D$5)</f>
        <v>0</v>
      </c>
      <c r="E22" s="35">
        <f>SUMIFS(Costi!$E$2:$E$352,Costi!$A$2:$A$352,Riepilogo!$A22,Costi!$B$2:$B$352,Riepilogo!E$5)</f>
        <v>0</v>
      </c>
      <c r="F22" s="35">
        <f>SUMIFS(Costi!$E$2:$E$352,Costi!$A$2:$A$352,Riepilogo!$A22,Costi!$B$2:$B$352,Riepilogo!F$5)</f>
        <v>0</v>
      </c>
      <c r="G22" s="35">
        <f>SUMIFS(Costi!$E$2:$E$352,Costi!$A$2:$A$352,Riepilogo!$A22,Costi!$B$2:$B$352,Riepilogo!G$5)</f>
        <v>0</v>
      </c>
      <c r="H22" s="35">
        <f>SUMIFS(Costi!$E$2:$E$352,Costi!$A$2:$A$352,Riepilogo!$A22,Costi!$B$2:$B$352,Riepilogo!H$5)</f>
        <v>0</v>
      </c>
      <c r="I22" s="25">
        <f t="array" ref="I22">SUM(IF(ISNONTEXT($D$5:$H$5),0,D22:H22))</f>
        <v>0</v>
      </c>
    </row>
    <row r="23" spans="1:9" s="8" customFormat="1" ht="15" customHeight="1" x14ac:dyDescent="0.25">
      <c r="A23" s="88" t="s">
        <v>48</v>
      </c>
      <c r="B23" s="246"/>
      <c r="C23" s="9" t="s">
        <v>45</v>
      </c>
      <c r="D23" s="34">
        <f>SUMIFS(Costi!$E$2:$E$352,Costi!$A$2:$A$352,Riepilogo!$A23,Costi!$B$2:$B$352,Riepilogo!D$5)</f>
        <v>0</v>
      </c>
      <c r="E23" s="34">
        <f>SUMIFS(Costi!$E$2:$E$352,Costi!$A$2:$A$352,Riepilogo!$A23,Costi!$B$2:$B$352,Riepilogo!E$5)</f>
        <v>0</v>
      </c>
      <c r="F23" s="34">
        <f>SUMIFS(Costi!$E$2:$E$352,Costi!$A$2:$A$352,Riepilogo!$A23,Costi!$B$2:$B$352,Riepilogo!F$5)</f>
        <v>0</v>
      </c>
      <c r="G23" s="34">
        <f>SUMIFS(Costi!$E$2:$E$352,Costi!$A$2:$A$352,Riepilogo!$A23,Costi!$B$2:$B$352,Riepilogo!G$5)</f>
        <v>0</v>
      </c>
      <c r="H23" s="34">
        <f>SUMIFS(Costi!$E$2:$E$352,Costi!$A$2:$A$352,Riepilogo!$A23,Costi!$B$2:$B$352,Riepilogo!H$5)</f>
        <v>0</v>
      </c>
      <c r="I23" s="27">
        <f t="array" ref="I23">SUM(IF(ISNONTEXT($D$5:$H$5),0,D23:H23))</f>
        <v>0</v>
      </c>
    </row>
    <row r="24" spans="1:9" s="8" customFormat="1" ht="18.75" customHeight="1" x14ac:dyDescent="0.25">
      <c r="A24" s="88"/>
      <c r="B24" s="246"/>
      <c r="C24" s="75" t="s">
        <v>31</v>
      </c>
      <c r="D24" s="206">
        <f>SUM(IF(ISNONTEXT(D$5),0,D$22:D$23))</f>
        <v>0</v>
      </c>
      <c r="E24" s="206">
        <f>SUM(IF(ISNONTEXT(E$5),0,E$22:E$23))</f>
        <v>0</v>
      </c>
      <c r="F24" s="206">
        <f>SUM(IF(ISNONTEXT(F$5),0,F$22:F$23))</f>
        <v>0</v>
      </c>
      <c r="G24" s="206">
        <f>SUM(IF(ISNONTEXT(G$5),0,G$22:G$23))</f>
        <v>0</v>
      </c>
      <c r="H24" s="206">
        <f>SUM(IF(ISNONTEXT(H$5),0,H$22:H$23))</f>
        <v>0</v>
      </c>
      <c r="I24" s="201">
        <f t="array" ref="I24">SUM(IF(ISNONTEXT($D$5:$H$5),0,D24:H24))</f>
        <v>0</v>
      </c>
    </row>
    <row r="25" spans="1:9" s="8" customFormat="1" ht="5.15" customHeight="1" x14ac:dyDescent="0.25">
      <c r="A25" s="87"/>
      <c r="B25" s="92"/>
      <c r="C25" s="73"/>
      <c r="D25" s="202"/>
      <c r="E25" s="202"/>
      <c r="F25" s="202"/>
      <c r="G25" s="202"/>
      <c r="H25" s="202"/>
      <c r="I25" s="203"/>
    </row>
    <row r="26" spans="1:9" s="8" customFormat="1" ht="5.15" customHeight="1" x14ac:dyDescent="0.25">
      <c r="A26" s="88"/>
      <c r="B26" s="91"/>
      <c r="C26" s="72"/>
      <c r="D26" s="204"/>
      <c r="E26" s="204"/>
      <c r="F26" s="204"/>
      <c r="G26" s="204"/>
      <c r="H26" s="204"/>
      <c r="I26" s="201"/>
    </row>
    <row r="27" spans="1:9" s="8" customFormat="1" x14ac:dyDescent="0.25">
      <c r="A27" s="88" t="s">
        <v>49</v>
      </c>
      <c r="B27" s="91" t="s">
        <v>49</v>
      </c>
      <c r="C27" s="72"/>
      <c r="D27" s="207">
        <f>SUMIFS(Costi!$E$2:$E$352,Costi!$A$2:$A$352,Riepilogo!$A27,Costi!$B$2:$B$352,Riepilogo!D$5)</f>
        <v>0</v>
      </c>
      <c r="E27" s="207">
        <f>SUMIFS(Costi!$E$2:$E$352,Costi!$A$2:$A$352,Riepilogo!$A27,Costi!$B$2:$B$352,Riepilogo!E$5)</f>
        <v>0</v>
      </c>
      <c r="F27" s="207">
        <f>SUMIFS(Costi!$E$2:$E$352,Costi!$A$2:$A$352,Riepilogo!$A27,Costi!$B$2:$B$352,Riepilogo!F$5)</f>
        <v>0</v>
      </c>
      <c r="G27" s="207">
        <f>SUMIFS(Costi!$E$2:$E$352,Costi!$A$2:$A$352,Riepilogo!$A27,Costi!$B$2:$B$352,Riepilogo!G$5)</f>
        <v>0</v>
      </c>
      <c r="H27" s="207">
        <f>SUMIFS(Costi!$E$2:$E$352,Costi!$A$2:$A$352,Riepilogo!$A27,Costi!$B$2:$B$352,Riepilogo!H$5)</f>
        <v>0</v>
      </c>
      <c r="I27" s="201">
        <f t="array" ref="I27">SUM(IF(ISNONTEXT($D$5:$H$5),0,D27:H27))</f>
        <v>0</v>
      </c>
    </row>
    <row r="28" spans="1:9" s="8" customFormat="1" ht="5.15" customHeight="1" x14ac:dyDescent="0.25">
      <c r="A28" s="87"/>
      <c r="B28" s="93"/>
      <c r="C28" s="76"/>
      <c r="D28" s="202"/>
      <c r="E28" s="202"/>
      <c r="F28" s="202"/>
      <c r="G28" s="202"/>
      <c r="H28" s="202"/>
      <c r="I28" s="203"/>
    </row>
    <row r="29" spans="1:9" s="8" customFormat="1" ht="15.75" customHeight="1" x14ac:dyDescent="0.25">
      <c r="A29" s="88" t="s">
        <v>50</v>
      </c>
      <c r="B29" s="243" t="s">
        <v>51</v>
      </c>
      <c r="C29" s="74" t="s">
        <v>52</v>
      </c>
      <c r="D29" s="35">
        <f>SUMIFS(Costi!$E$2:$E$352,Costi!$A$2:$A$352,Riepilogo!$A29,Costi!$B$2:$B$352,Riepilogo!D$5)</f>
        <v>0</v>
      </c>
      <c r="E29" s="35">
        <f>SUMIFS(Costi!$E$2:$E$352,Costi!$A$2:$A$352,Riepilogo!$A29,Costi!$B$2:$B$352,Riepilogo!E$5)</f>
        <v>0</v>
      </c>
      <c r="F29" s="35">
        <f>SUMIFS(Costi!$E$2:$E$352,Costi!$A$2:$A$352,Riepilogo!$A29,Costi!$B$2:$B$352,Riepilogo!F$5)</f>
        <v>0</v>
      </c>
      <c r="G29" s="35">
        <f>SUMIFS(Costi!$E$2:$E$352,Costi!$A$2:$A$352,Riepilogo!$A29,Costi!$B$2:$B$352,Riepilogo!G$5)</f>
        <v>0</v>
      </c>
      <c r="H29" s="35">
        <f>SUMIFS(Costi!$E$2:$E$352,Costi!$A$2:$A$352,Riepilogo!$A29,Costi!$B$2:$B$352,Riepilogo!H$5)</f>
        <v>0</v>
      </c>
      <c r="I29" s="25">
        <f t="array" ref="I29">SUM(IF(ISNONTEXT($D$5:$H$5),0,D29:H29))</f>
        <v>0</v>
      </c>
    </row>
    <row r="30" spans="1:9" s="8" customFormat="1" ht="15" customHeight="1" x14ac:dyDescent="0.25">
      <c r="A30" s="88" t="s">
        <v>53</v>
      </c>
      <c r="B30" s="243"/>
      <c r="C30" s="9" t="s">
        <v>54</v>
      </c>
      <c r="D30" s="34">
        <f>SUMIFS(Costi!$E$2:$E$352,Costi!$A$2:$A$352,Riepilogo!$A30,Costi!$B$2:$B$352,Riepilogo!D$5)</f>
        <v>0</v>
      </c>
      <c r="E30" s="34">
        <f>SUMIFS(Costi!$E$2:$E$352,Costi!$A$2:$A$352,Riepilogo!$A30,Costi!$B$2:$B$352,Riepilogo!E$5)</f>
        <v>0</v>
      </c>
      <c r="F30" s="34">
        <f>SUMIFS(Costi!$E$2:$E$352,Costi!$A$2:$A$352,Riepilogo!$A30,Costi!$B$2:$B$352,Riepilogo!F$5)</f>
        <v>0</v>
      </c>
      <c r="G30" s="34">
        <f>SUMIFS(Costi!$E$2:$E$352,Costi!$A$2:$A$352,Riepilogo!$A30,Costi!$B$2:$B$352,Riepilogo!G$5)</f>
        <v>0</v>
      </c>
      <c r="H30" s="34">
        <f>SUMIFS(Costi!$E$2:$E$352,Costi!$A$2:$A$352,Riepilogo!$A30,Costi!$B$2:$B$352,Riepilogo!H$5)</f>
        <v>0</v>
      </c>
      <c r="I30" s="27">
        <f t="array" ref="I30">SUM(IF(ISNONTEXT($D$5:$H$5),0,D30:H30))</f>
        <v>0</v>
      </c>
    </row>
    <row r="31" spans="1:9" s="8" customFormat="1" ht="19.5" customHeight="1" x14ac:dyDescent="0.25">
      <c r="A31" s="88"/>
      <c r="B31" s="243"/>
      <c r="C31" s="75" t="s">
        <v>31</v>
      </c>
      <c r="D31" s="206">
        <f>SUM(IF(ISNONTEXT(D$5),0,D$29:D$30))</f>
        <v>0</v>
      </c>
      <c r="E31" s="206">
        <f>SUM(IF(ISNONTEXT(E$5),0,E$29:E$30))</f>
        <v>0</v>
      </c>
      <c r="F31" s="206">
        <f>SUM(IF(ISNONTEXT(F$5),0,F$29:F$30))</f>
        <v>0</v>
      </c>
      <c r="G31" s="206">
        <f>SUM(IF(ISNONTEXT(G$5),0,G$29:G$30))</f>
        <v>0</v>
      </c>
      <c r="H31" s="206">
        <f>SUM(IF(ISNONTEXT(H$5),0,H$29:H$30))</f>
        <v>0</v>
      </c>
      <c r="I31" s="201">
        <f t="array" ref="I31">SUM(IF(ISNONTEXT($D$5:$H$5),0,D31:H31))</f>
        <v>0</v>
      </c>
    </row>
    <row r="32" spans="1:9" s="8" customFormat="1" ht="5.15" customHeight="1" x14ac:dyDescent="0.25">
      <c r="A32" s="87"/>
      <c r="B32" s="92"/>
      <c r="C32" s="73"/>
      <c r="D32" s="202"/>
      <c r="E32" s="202"/>
      <c r="F32" s="202"/>
      <c r="G32" s="202"/>
      <c r="H32" s="202"/>
      <c r="I32" s="203"/>
    </row>
    <row r="33" spans="1:9" s="8" customFormat="1" ht="5.15" customHeight="1" x14ac:dyDescent="0.25">
      <c r="A33" s="88"/>
      <c r="B33" s="91"/>
      <c r="C33" s="72"/>
      <c r="D33" s="204">
        <f>SUMIFS(Costi!$E$2:$E$389,Costi!$A$2:$A$389,Riepilogo!$A33,Costi!$B$2:$B$389,Riepilogo!D$5)</f>
        <v>0</v>
      </c>
      <c r="E33" s="204">
        <f>SUMIFS(Costi!$E$2:$E$389,Costi!$A$2:$A$389,Riepilogo!$A33,Costi!$B$2:$B$389,Riepilogo!E$5)</f>
        <v>0</v>
      </c>
      <c r="F33" s="204">
        <f>SUMIFS(Costi!$E$2:$E$389,Costi!$A$2:$A$389,Riepilogo!$A33,Costi!$B$2:$B$389,Riepilogo!F$5)</f>
        <v>0</v>
      </c>
      <c r="G33" s="204">
        <f>SUMIFS(Costi!$E$2:$E$389,Costi!$A$2:$A$389,Riepilogo!$A33,Costi!$B$2:$B$389,Riepilogo!G$5)</f>
        <v>0</v>
      </c>
      <c r="H33" s="204">
        <f>SUMIFS(Costi!$E$2:$E$389,Costi!$A$2:$A$389,Riepilogo!$A33,Costi!$B$2:$B$389,Riepilogo!H$5)</f>
        <v>0</v>
      </c>
      <c r="I33" s="201"/>
    </row>
    <row r="34" spans="1:9" s="8" customFormat="1" x14ac:dyDescent="0.25">
      <c r="A34" s="88" t="s">
        <v>55</v>
      </c>
      <c r="B34" s="91" t="s">
        <v>56</v>
      </c>
      <c r="C34" s="72"/>
      <c r="D34" s="200">
        <f>SUMIFS(Costi!$E$2:$E$352,Costi!$A$2:$A$352,Riepilogo!$A34,Costi!$B$2:$B$352,Riepilogo!D$5)</f>
        <v>0</v>
      </c>
      <c r="E34" s="200">
        <f>SUMIFS(Costi!$E$2:$E$352,Costi!$A$2:$A$352,Riepilogo!$A34,Costi!$B$2:$B$352,Riepilogo!E$5)</f>
        <v>0</v>
      </c>
      <c r="F34" s="200">
        <f>SUMIFS(Costi!$E$2:$E$352,Costi!$A$2:$A$352,Riepilogo!$A34,Costi!$B$2:$B$352,Riepilogo!F$5)</f>
        <v>0</v>
      </c>
      <c r="G34" s="200">
        <f>SUMIFS(Costi!$E$2:$E$352,Costi!$A$2:$A$352,Riepilogo!$A34,Costi!$B$2:$B$352,Riepilogo!G$5)</f>
        <v>0</v>
      </c>
      <c r="H34" s="200">
        <f>SUMIFS(Costi!$E$2:$E$352,Costi!$A$2:$A$352,Riepilogo!$A34,Costi!$B$2:$B$352,Riepilogo!H$5)</f>
        <v>0</v>
      </c>
      <c r="I34" s="201">
        <f t="array" ref="I34">SUM(IF(ISNONTEXT($D$5:$H$5),0,D34:H34))</f>
        <v>0</v>
      </c>
    </row>
    <row r="35" spans="1:9" s="8" customFormat="1" ht="5.15" customHeight="1" x14ac:dyDescent="0.25">
      <c r="A35" s="87"/>
      <c r="B35" s="92"/>
      <c r="C35" s="73"/>
      <c r="D35" s="202"/>
      <c r="E35" s="202"/>
      <c r="F35" s="202"/>
      <c r="G35" s="202"/>
      <c r="H35" s="202"/>
      <c r="I35" s="203"/>
    </row>
    <row r="36" spans="1:9" s="8" customFormat="1" ht="5.15" customHeight="1" x14ac:dyDescent="0.25">
      <c r="A36" s="88"/>
      <c r="B36" s="91"/>
      <c r="C36" s="72"/>
      <c r="D36" s="204"/>
      <c r="E36" s="204"/>
      <c r="F36" s="204"/>
      <c r="G36" s="204"/>
      <c r="H36" s="204"/>
      <c r="I36" s="201"/>
    </row>
    <row r="37" spans="1:9" s="8" customFormat="1" x14ac:dyDescent="0.25">
      <c r="A37" s="88" t="s">
        <v>57</v>
      </c>
      <c r="B37" s="91" t="s">
        <v>57</v>
      </c>
      <c r="C37" s="72"/>
      <c r="D37" s="207">
        <f>SUMIFS(Costi!$E$2:$E$352,Costi!$A$2:$A$352,Riepilogo!$A37,Costi!$B$2:$B$352,Riepilogo!D$5)</f>
        <v>0</v>
      </c>
      <c r="E37" s="207">
        <f>SUMIFS(Costi!$E$2:$E$352,Costi!$A$2:$A$352,Riepilogo!$A37,Costi!$B$2:$B$352,Riepilogo!E$5)</f>
        <v>0</v>
      </c>
      <c r="F37" s="207">
        <f>SUMIFS(Costi!$E$2:$E$352,Costi!$A$2:$A$352,Riepilogo!$A37,Costi!$B$2:$B$352,Riepilogo!F$5)</f>
        <v>0</v>
      </c>
      <c r="G37" s="207">
        <f>SUMIFS(Costi!$E$2:$E$352,Costi!$A$2:$A$352,Riepilogo!$A37,Costi!$B$2:$B$352,Riepilogo!G$5)</f>
        <v>0</v>
      </c>
      <c r="H37" s="207">
        <f>SUMIFS(Costi!$E$2:$E$352,Costi!$A$2:$A$352,Riepilogo!$A37,Costi!$B$2:$B$352,Riepilogo!H$5)</f>
        <v>0</v>
      </c>
      <c r="I37" s="201">
        <f t="array" ref="I37">SUM(IF(ISNONTEXT($D$5:$H$5),0,D37:H37))</f>
        <v>0</v>
      </c>
    </row>
    <row r="38" spans="1:9" s="8" customFormat="1" ht="5.15" customHeight="1" x14ac:dyDescent="0.25">
      <c r="A38" s="87"/>
      <c r="B38" s="92"/>
      <c r="C38" s="73"/>
      <c r="D38" s="202"/>
      <c r="E38" s="202"/>
      <c r="F38" s="202"/>
      <c r="G38" s="202"/>
      <c r="H38" s="202"/>
      <c r="I38" s="203"/>
    </row>
    <row r="39" spans="1:9" s="8" customFormat="1" ht="5.15" customHeight="1" x14ac:dyDescent="0.25">
      <c r="A39" s="88"/>
      <c r="B39" s="91"/>
      <c r="C39" s="72"/>
      <c r="D39" s="204"/>
      <c r="E39" s="204"/>
      <c r="F39" s="204"/>
      <c r="G39" s="204"/>
      <c r="H39" s="204"/>
      <c r="I39" s="201"/>
    </row>
    <row r="40" spans="1:9" s="8" customFormat="1" ht="16" thickBot="1" x14ac:dyDescent="0.3">
      <c r="A40" s="89" t="s">
        <v>58</v>
      </c>
      <c r="B40" s="94" t="s">
        <v>58</v>
      </c>
      <c r="C40" s="77"/>
      <c r="D40" s="208">
        <f>SUMIFS(Costi!$E$2:$E$352,Costi!$A$2:$A$352,Riepilogo!$A40,Costi!$B$2:$B$352,Riepilogo!D$5)</f>
        <v>0</v>
      </c>
      <c r="E40" s="208">
        <f>SUMIFS(Costi!$E$2:$E$352,Costi!$A$2:$A$352,Riepilogo!$A40,Costi!$B$2:$B$352,Riepilogo!E$5)</f>
        <v>0</v>
      </c>
      <c r="F40" s="208">
        <f>SUMIFS(Costi!$E$2:$E$352,Costi!$A$2:$A$352,Riepilogo!$A40,Costi!$B$2:$B$352,Riepilogo!F$5)</f>
        <v>0</v>
      </c>
      <c r="G40" s="208">
        <f>SUMIFS(Costi!$E$2:$E$352,Costi!$A$2:$A$352,Riepilogo!$A40,Costi!$B$2:$B$352,Riepilogo!G$5)</f>
        <v>0</v>
      </c>
      <c r="H40" s="208">
        <f>SUMIFS(Costi!$E$2:$E$352,Costi!$A$2:$A$352,Riepilogo!$A40,Costi!$B$2:$B$352,Riepilogo!H$5)</f>
        <v>0</v>
      </c>
      <c r="I40" s="209" cm="1">
        <f t="array" ref="I40">SUM(IF(ISNONTEXT($D$5:$H$5),0,D40:H40))</f>
        <v>0</v>
      </c>
    </row>
    <row r="41" spans="1:9" s="8" customFormat="1" ht="5.15" customHeight="1" thickTop="1" x14ac:dyDescent="0.25">
      <c r="A41" s="22"/>
      <c r="D41" s="210"/>
      <c r="E41" s="211"/>
      <c r="F41" s="211"/>
      <c r="G41" s="211"/>
      <c r="H41" s="211"/>
      <c r="I41" s="212"/>
    </row>
    <row r="42" spans="1:9" s="8" customFormat="1" x14ac:dyDescent="0.25">
      <c r="A42" s="23"/>
      <c r="B42" s="4"/>
      <c r="C42" s="4" t="s">
        <v>59</v>
      </c>
      <c r="D42" s="18">
        <f>SUM(IF(ISNONTEXT(D$5),0,(D$8,D$11,D$16,D$20,D$24,D$27,D$31,D$34,D$37,D$40)))</f>
        <v>0</v>
      </c>
      <c r="E42" s="18">
        <f>SUM(IF(ISNONTEXT(E$5),0,(E$8,E$11,E$16,E$20,E$24,E$27,E$31,E$34,E$37,E$40)))</f>
        <v>0</v>
      </c>
      <c r="F42" s="18">
        <f>SUM(IF(ISNONTEXT(F$5),0,(F$8,F$11,F$16,F$20,F$24,F$27,F$31,F$34,F$37,F$40)))</f>
        <v>0</v>
      </c>
      <c r="G42" s="18">
        <f>SUM(IF(ISNONTEXT(G$5),0,(G$8,G$11,G$16,G$20,G$24,G$27,G$31,G$34,G$37,G$40)))</f>
        <v>0</v>
      </c>
      <c r="H42" s="18">
        <f>SUM(IF(ISNONTEXT(H$5),0,(H$8,H$11,H$16,H$20,H$24,H$27,H$31,H$34,H$37,H$40)))</f>
        <v>0</v>
      </c>
      <c r="I42" s="19">
        <f>SUM(I8,I11,I16,I20,I24,I27,I31,I34,I37,I40)</f>
        <v>0</v>
      </c>
    </row>
    <row r="43" spans="1:9" x14ac:dyDescent="0.35">
      <c r="E43" s="3"/>
      <c r="F43" s="2"/>
      <c r="G43" s="2"/>
      <c r="H43" s="2"/>
      <c r="I43" s="5"/>
    </row>
    <row r="44" spans="1:9" x14ac:dyDescent="0.35">
      <c r="E44" s="3"/>
    </row>
  </sheetData>
  <sheetProtection algorithmName="SHA-512" hashValue="diFjF8pLHRpovmy+ZZM/WchZGmkUmQDVu2fUyJ3SUL0gpApEhdyT5lvu+eRb0xVk2mW+L8R4usCPgUlJmvoBIQ==" saltValue="OQ8lwIwY/wPKbCDaHu7S8w==" spinCount="100000" sheet="1" objects="1" scenarios="1" selectLockedCells="1" selectUnlockedCells="1"/>
  <mergeCells count="6">
    <mergeCell ref="B29:B31"/>
    <mergeCell ref="I4:I5"/>
    <mergeCell ref="B13:B16"/>
    <mergeCell ref="B18:B20"/>
    <mergeCell ref="B22:B24"/>
    <mergeCell ref="E4:H4"/>
  </mergeCells>
  <conditionalFormatting sqref="D5">
    <cfRule type="expression" dxfId="14" priority="53">
      <formula>AND($D$5=0,SUM($D$8:$D$40)&gt;0)</formula>
    </cfRule>
  </conditionalFormatting>
  <conditionalFormatting sqref="E5:H5">
    <cfRule type="expression" dxfId="13" priority="54">
      <formula>AND(ISBLANK(E$5),SUM(E$8:E$40)&gt;0)</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&amp;L&amp;D - &amp;T&amp;C&amp;A&amp;RPagina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FFC000"/>
    <pageSetUpPr fitToPage="1"/>
  </sheetPr>
  <dimension ref="A1:F104"/>
  <sheetViews>
    <sheetView showGridLines="0" topLeftCell="B1" zoomScale="130" zoomScaleNormal="130" workbookViewId="0">
      <selection activeCell="B5" sqref="B5"/>
    </sheetView>
  </sheetViews>
  <sheetFormatPr defaultColWidth="9.1796875" defaultRowHeight="12.5" x14ac:dyDescent="0.25"/>
  <cols>
    <col min="1" max="1" width="21.81640625" style="3" hidden="1" customWidth="1"/>
    <col min="2" max="2" width="32.453125" style="3" customWidth="1"/>
    <col min="3" max="3" width="30.81640625" style="3" customWidth="1"/>
    <col min="4" max="4" width="17.7265625" style="3" customWidth="1"/>
    <col min="5" max="5" width="28.453125" style="3" customWidth="1"/>
    <col min="6" max="6" width="21.453125" style="103" customWidth="1"/>
    <col min="7" max="16384" width="9.1796875" style="3"/>
  </cols>
  <sheetData>
    <row r="1" spans="1:6" ht="22.5" customHeight="1" x14ac:dyDescent="0.25">
      <c r="B1" s="78" t="s">
        <v>33</v>
      </c>
      <c r="C1" s="78"/>
      <c r="D1" s="78"/>
      <c r="E1" s="78"/>
      <c r="F1" s="102"/>
    </row>
    <row r="2" spans="1:6" x14ac:dyDescent="0.25">
      <c r="B2" s="79" t="s">
        <v>60</v>
      </c>
      <c r="C2" s="79"/>
      <c r="D2" s="79"/>
      <c r="E2" s="79"/>
    </row>
    <row r="3" spans="1:6" ht="12.75" customHeight="1" x14ac:dyDescent="0.25"/>
    <row r="4" spans="1:6" ht="31" customHeight="1" x14ac:dyDescent="0.25">
      <c r="A4" s="36" t="s">
        <v>61</v>
      </c>
      <c r="B4" s="45" t="s">
        <v>62</v>
      </c>
      <c r="C4" s="45" t="s">
        <v>63</v>
      </c>
      <c r="D4" s="45" t="s">
        <v>64</v>
      </c>
      <c r="E4" s="100" t="s">
        <v>65</v>
      </c>
      <c r="F4" s="45" t="s">
        <v>66</v>
      </c>
    </row>
    <row r="5" spans="1:6" x14ac:dyDescent="0.25">
      <c r="A5" s="191" t="str">
        <f>DipendentiElenco[[#This Row],[COGNOME E NOME
del personale coinvolto nel progetto]]&amp; IF(ISBLANK(DipendentiElenco[[#This Row],[CODICE FISCALE]]),""," (" &amp; DipendentiElenco[[#This Row],[CODICE FISCALE]] &amp; ")")</f>
        <v/>
      </c>
      <c r="B5" s="113"/>
      <c r="C5" s="113"/>
      <c r="D5" s="217"/>
      <c r="E5" s="101"/>
      <c r="F5" s="113"/>
    </row>
    <row r="6" spans="1:6" x14ac:dyDescent="0.25">
      <c r="A6" s="191" t="str">
        <f>DipendentiElenco[[#This Row],[COGNOME E NOME
del personale coinvolto nel progetto]]&amp; IF(ISBLANK(DipendentiElenco[[#This Row],[CODICE FISCALE]]),""," (" &amp; DipendentiElenco[[#This Row],[CODICE FISCALE]] &amp; ")")</f>
        <v/>
      </c>
      <c r="B6" s="113"/>
      <c r="C6" s="113"/>
      <c r="D6" s="217"/>
      <c r="E6" s="101"/>
      <c r="F6" s="113"/>
    </row>
    <row r="7" spans="1:6" x14ac:dyDescent="0.25">
      <c r="A7" s="191" t="str">
        <f>DipendentiElenco[[#This Row],[COGNOME E NOME
del personale coinvolto nel progetto]]&amp; IF(ISBLANK(DipendentiElenco[[#This Row],[CODICE FISCALE]]),""," (" &amp; DipendentiElenco[[#This Row],[CODICE FISCALE]] &amp; ")")</f>
        <v/>
      </c>
      <c r="B7" s="113"/>
      <c r="C7" s="113"/>
      <c r="D7" s="217"/>
      <c r="E7" s="101"/>
      <c r="F7" s="113"/>
    </row>
    <row r="8" spans="1:6" x14ac:dyDescent="0.25">
      <c r="A8" s="191" t="str">
        <f>DipendentiElenco[[#This Row],[COGNOME E NOME
del personale coinvolto nel progetto]]&amp; IF(ISBLANK(DipendentiElenco[[#This Row],[CODICE FISCALE]]),""," (" &amp; DipendentiElenco[[#This Row],[CODICE FISCALE]] &amp; ")")</f>
        <v/>
      </c>
      <c r="B8" s="113"/>
      <c r="C8" s="113"/>
      <c r="D8" s="217"/>
      <c r="E8" s="101"/>
      <c r="F8" s="113"/>
    </row>
    <row r="9" spans="1:6" x14ac:dyDescent="0.25">
      <c r="A9" s="191" t="str">
        <f>DipendentiElenco[[#This Row],[COGNOME E NOME
del personale coinvolto nel progetto]]&amp; IF(ISBLANK(DipendentiElenco[[#This Row],[CODICE FISCALE]]),""," (" &amp; DipendentiElenco[[#This Row],[CODICE FISCALE]] &amp; ")")</f>
        <v/>
      </c>
      <c r="B9" s="113"/>
      <c r="C9" s="113"/>
      <c r="D9" s="217"/>
      <c r="E9" s="101"/>
      <c r="F9" s="113"/>
    </row>
    <row r="10" spans="1:6" x14ac:dyDescent="0.25">
      <c r="A10" s="191" t="str">
        <f>DipendentiElenco[[#This Row],[COGNOME E NOME
del personale coinvolto nel progetto]]&amp; IF(ISBLANK(DipendentiElenco[[#This Row],[CODICE FISCALE]]),""," (" &amp; DipendentiElenco[[#This Row],[CODICE FISCALE]] &amp; ")")</f>
        <v/>
      </c>
      <c r="B10" s="113"/>
      <c r="C10" s="113"/>
      <c r="D10" s="217"/>
      <c r="E10" s="101"/>
      <c r="F10" s="113"/>
    </row>
    <row r="11" spans="1:6" x14ac:dyDescent="0.25">
      <c r="A11" s="191" t="str">
        <f>DipendentiElenco[[#This Row],[COGNOME E NOME
del personale coinvolto nel progetto]]&amp; IF(ISBLANK(DipendentiElenco[[#This Row],[CODICE FISCALE]]),""," (" &amp; DipendentiElenco[[#This Row],[CODICE FISCALE]] &amp; ")")</f>
        <v/>
      </c>
      <c r="B11" s="113"/>
      <c r="C11" s="113"/>
      <c r="D11" s="217"/>
      <c r="E11" s="101"/>
      <c r="F11" s="113"/>
    </row>
    <row r="12" spans="1:6" x14ac:dyDescent="0.25">
      <c r="A12" s="191" t="str">
        <f>DipendentiElenco[[#This Row],[COGNOME E NOME
del personale coinvolto nel progetto]]&amp; IF(ISBLANK(DipendentiElenco[[#This Row],[CODICE FISCALE]]),""," (" &amp; DipendentiElenco[[#This Row],[CODICE FISCALE]] &amp; ")")</f>
        <v/>
      </c>
      <c r="B12" s="113"/>
      <c r="C12" s="113"/>
      <c r="D12" s="217"/>
      <c r="E12" s="101"/>
      <c r="F12" s="113"/>
    </row>
    <row r="13" spans="1:6" x14ac:dyDescent="0.25">
      <c r="A13" s="191" t="str">
        <f>DipendentiElenco[[#This Row],[COGNOME E NOME
del personale coinvolto nel progetto]]&amp; IF(ISBLANK(DipendentiElenco[[#This Row],[CODICE FISCALE]]),""," (" &amp; DipendentiElenco[[#This Row],[CODICE FISCALE]] &amp; ")")</f>
        <v/>
      </c>
      <c r="B13" s="113"/>
      <c r="C13" s="113"/>
      <c r="D13" s="217"/>
      <c r="E13" s="101"/>
      <c r="F13" s="113"/>
    </row>
    <row r="14" spans="1:6" x14ac:dyDescent="0.25">
      <c r="A14" s="191" t="str">
        <f>DipendentiElenco[[#This Row],[COGNOME E NOME
del personale coinvolto nel progetto]]&amp; IF(ISBLANK(DipendentiElenco[[#This Row],[CODICE FISCALE]]),""," (" &amp; DipendentiElenco[[#This Row],[CODICE FISCALE]] &amp; ")")</f>
        <v/>
      </c>
      <c r="B14" s="113"/>
      <c r="C14" s="113"/>
      <c r="D14" s="217"/>
      <c r="E14" s="101"/>
      <c r="F14" s="113"/>
    </row>
    <row r="15" spans="1:6" x14ac:dyDescent="0.25">
      <c r="A15" s="191" t="str">
        <f>DipendentiElenco[[#This Row],[COGNOME E NOME
del personale coinvolto nel progetto]]&amp; IF(ISBLANK(DipendentiElenco[[#This Row],[CODICE FISCALE]]),""," (" &amp; DipendentiElenco[[#This Row],[CODICE FISCALE]] &amp; ")")</f>
        <v/>
      </c>
      <c r="B15" s="113"/>
      <c r="C15" s="113"/>
      <c r="D15" s="217"/>
      <c r="E15" s="101"/>
      <c r="F15" s="113"/>
    </row>
    <row r="16" spans="1:6" x14ac:dyDescent="0.25">
      <c r="A16" s="191" t="str">
        <f>DipendentiElenco[[#This Row],[COGNOME E NOME
del personale coinvolto nel progetto]]&amp; IF(ISBLANK(DipendentiElenco[[#This Row],[CODICE FISCALE]]),""," (" &amp; DipendentiElenco[[#This Row],[CODICE FISCALE]] &amp; ")")</f>
        <v/>
      </c>
      <c r="B16" s="113"/>
      <c r="C16" s="113"/>
      <c r="D16" s="217"/>
      <c r="E16" s="101"/>
      <c r="F16" s="113"/>
    </row>
    <row r="17" spans="1:6" x14ac:dyDescent="0.25">
      <c r="A17" s="191" t="str">
        <f>DipendentiElenco[[#This Row],[COGNOME E NOME
del personale coinvolto nel progetto]]&amp; IF(ISBLANK(DipendentiElenco[[#This Row],[CODICE FISCALE]]),""," (" &amp; DipendentiElenco[[#This Row],[CODICE FISCALE]] &amp; ")")</f>
        <v/>
      </c>
      <c r="B17" s="113"/>
      <c r="C17" s="113"/>
      <c r="D17" s="217"/>
      <c r="E17" s="101"/>
      <c r="F17" s="113"/>
    </row>
    <row r="18" spans="1:6" x14ac:dyDescent="0.25">
      <c r="A18" s="191" t="str">
        <f>DipendentiElenco[[#This Row],[COGNOME E NOME
del personale coinvolto nel progetto]]&amp; IF(ISBLANK(DipendentiElenco[[#This Row],[CODICE FISCALE]]),""," (" &amp; DipendentiElenco[[#This Row],[CODICE FISCALE]] &amp; ")")</f>
        <v/>
      </c>
      <c r="B18" s="113"/>
      <c r="C18" s="113"/>
      <c r="D18" s="217"/>
      <c r="E18" s="101"/>
      <c r="F18" s="113"/>
    </row>
    <row r="19" spans="1:6" x14ac:dyDescent="0.25">
      <c r="A19" s="191" t="str">
        <f>DipendentiElenco[[#This Row],[COGNOME E NOME
del personale coinvolto nel progetto]]&amp; IF(ISBLANK(DipendentiElenco[[#This Row],[CODICE FISCALE]]),""," (" &amp; DipendentiElenco[[#This Row],[CODICE FISCALE]] &amp; ")")</f>
        <v/>
      </c>
      <c r="B19" s="113"/>
      <c r="C19" s="113"/>
      <c r="D19" s="217"/>
      <c r="E19" s="101"/>
      <c r="F19" s="113"/>
    </row>
    <row r="20" spans="1:6" x14ac:dyDescent="0.25">
      <c r="A20" s="191" t="str">
        <f>DipendentiElenco[[#This Row],[COGNOME E NOME
del personale coinvolto nel progetto]]&amp; IF(ISBLANK(DipendentiElenco[[#This Row],[CODICE FISCALE]]),""," (" &amp; DipendentiElenco[[#This Row],[CODICE FISCALE]] &amp; ")")</f>
        <v/>
      </c>
      <c r="B20" s="113"/>
      <c r="C20" s="113"/>
      <c r="D20" s="217"/>
      <c r="E20" s="101"/>
      <c r="F20" s="113"/>
    </row>
    <row r="21" spans="1:6" x14ac:dyDescent="0.25">
      <c r="A21" s="191" t="str">
        <f>DipendentiElenco[[#This Row],[COGNOME E NOME
del personale coinvolto nel progetto]]&amp; IF(ISBLANK(DipendentiElenco[[#This Row],[CODICE FISCALE]]),""," (" &amp; DipendentiElenco[[#This Row],[CODICE FISCALE]] &amp; ")")</f>
        <v/>
      </c>
      <c r="B21" s="113"/>
      <c r="C21" s="113"/>
      <c r="D21" s="217"/>
      <c r="E21" s="101"/>
      <c r="F21" s="113"/>
    </row>
    <row r="22" spans="1:6" x14ac:dyDescent="0.25">
      <c r="A22" s="191" t="str">
        <f>DipendentiElenco[[#This Row],[COGNOME E NOME
del personale coinvolto nel progetto]]&amp; IF(ISBLANK(DipendentiElenco[[#This Row],[CODICE FISCALE]]),""," (" &amp; DipendentiElenco[[#This Row],[CODICE FISCALE]] &amp; ")")</f>
        <v/>
      </c>
      <c r="B22" s="113"/>
      <c r="C22" s="113"/>
      <c r="D22" s="217"/>
      <c r="E22" s="101"/>
      <c r="F22" s="113"/>
    </row>
    <row r="23" spans="1:6" x14ac:dyDescent="0.25">
      <c r="A23" s="191" t="str">
        <f>DipendentiElenco[[#This Row],[COGNOME E NOME
del personale coinvolto nel progetto]]&amp; IF(ISBLANK(DipendentiElenco[[#This Row],[CODICE FISCALE]]),""," (" &amp; DipendentiElenco[[#This Row],[CODICE FISCALE]] &amp; ")")</f>
        <v/>
      </c>
      <c r="B23" s="113"/>
      <c r="C23" s="113"/>
      <c r="D23" s="217"/>
      <c r="E23" s="101"/>
      <c r="F23" s="113"/>
    </row>
    <row r="24" spans="1:6" x14ac:dyDescent="0.25">
      <c r="A24" s="191" t="str">
        <f>DipendentiElenco[[#This Row],[COGNOME E NOME
del personale coinvolto nel progetto]]&amp; IF(ISBLANK(DipendentiElenco[[#This Row],[CODICE FISCALE]]),""," (" &amp; DipendentiElenco[[#This Row],[CODICE FISCALE]] &amp; ")")</f>
        <v/>
      </c>
      <c r="B24" s="113"/>
      <c r="C24" s="113"/>
      <c r="D24" s="217"/>
      <c r="E24" s="101"/>
      <c r="F24" s="113"/>
    </row>
    <row r="25" spans="1:6" x14ac:dyDescent="0.25">
      <c r="A25" s="191" t="str">
        <f>DipendentiElenco[[#This Row],[COGNOME E NOME
del personale coinvolto nel progetto]]&amp; IF(ISBLANK(DipendentiElenco[[#This Row],[CODICE FISCALE]]),""," (" &amp; DipendentiElenco[[#This Row],[CODICE FISCALE]] &amp; ")")</f>
        <v/>
      </c>
      <c r="B25" s="113"/>
      <c r="C25" s="113"/>
      <c r="D25" s="217"/>
      <c r="E25" s="101"/>
      <c r="F25" s="113"/>
    </row>
    <row r="26" spans="1:6" x14ac:dyDescent="0.25">
      <c r="A26" s="191" t="str">
        <f>DipendentiElenco[[#This Row],[COGNOME E NOME
del personale coinvolto nel progetto]]&amp; IF(ISBLANK(DipendentiElenco[[#This Row],[CODICE FISCALE]]),""," (" &amp; DipendentiElenco[[#This Row],[CODICE FISCALE]] &amp; ")")</f>
        <v/>
      </c>
      <c r="B26" s="113"/>
      <c r="C26" s="113"/>
      <c r="D26" s="217"/>
      <c r="E26" s="101"/>
      <c r="F26" s="113"/>
    </row>
    <row r="27" spans="1:6" x14ac:dyDescent="0.25">
      <c r="A27" s="191" t="str">
        <f>DipendentiElenco[[#This Row],[COGNOME E NOME
del personale coinvolto nel progetto]]&amp; IF(ISBLANK(DipendentiElenco[[#This Row],[CODICE FISCALE]]),""," (" &amp; DipendentiElenco[[#This Row],[CODICE FISCALE]] &amp; ")")</f>
        <v/>
      </c>
      <c r="B27" s="113"/>
      <c r="C27" s="113"/>
      <c r="D27" s="217"/>
      <c r="E27" s="101"/>
      <c r="F27" s="113"/>
    </row>
    <row r="28" spans="1:6" x14ac:dyDescent="0.25">
      <c r="A28" s="191" t="str">
        <f>DipendentiElenco[[#This Row],[COGNOME E NOME
del personale coinvolto nel progetto]]&amp; IF(ISBLANK(DipendentiElenco[[#This Row],[CODICE FISCALE]]),""," (" &amp; DipendentiElenco[[#This Row],[CODICE FISCALE]] &amp; ")")</f>
        <v/>
      </c>
      <c r="B28" s="113"/>
      <c r="C28" s="113"/>
      <c r="D28" s="217"/>
      <c r="E28" s="101"/>
      <c r="F28" s="113"/>
    </row>
    <row r="29" spans="1:6" x14ac:dyDescent="0.25">
      <c r="A29" s="191" t="str">
        <f>DipendentiElenco[[#This Row],[COGNOME E NOME
del personale coinvolto nel progetto]]&amp; IF(ISBLANK(DipendentiElenco[[#This Row],[CODICE FISCALE]]),""," (" &amp; DipendentiElenco[[#This Row],[CODICE FISCALE]] &amp; ")")</f>
        <v/>
      </c>
      <c r="B29" s="113"/>
      <c r="C29" s="113"/>
      <c r="D29" s="217"/>
      <c r="E29" s="101"/>
      <c r="F29" s="113"/>
    </row>
    <row r="30" spans="1:6" x14ac:dyDescent="0.25">
      <c r="A30" s="191" t="str">
        <f>DipendentiElenco[[#This Row],[COGNOME E NOME
del personale coinvolto nel progetto]]&amp; IF(ISBLANK(DipendentiElenco[[#This Row],[CODICE FISCALE]]),""," (" &amp; DipendentiElenco[[#This Row],[CODICE FISCALE]] &amp; ")")</f>
        <v/>
      </c>
      <c r="B30" s="113"/>
      <c r="C30" s="113"/>
      <c r="D30" s="217"/>
      <c r="E30" s="101"/>
      <c r="F30" s="113"/>
    </row>
    <row r="31" spans="1:6" x14ac:dyDescent="0.25">
      <c r="A31" s="191" t="str">
        <f>DipendentiElenco[[#This Row],[COGNOME E NOME
del personale coinvolto nel progetto]]&amp; IF(ISBLANK(DipendentiElenco[[#This Row],[CODICE FISCALE]]),""," (" &amp; DipendentiElenco[[#This Row],[CODICE FISCALE]] &amp; ")")</f>
        <v/>
      </c>
      <c r="B31" s="113"/>
      <c r="C31" s="113"/>
      <c r="D31" s="217"/>
      <c r="E31" s="101"/>
      <c r="F31" s="113"/>
    </row>
    <row r="32" spans="1:6" x14ac:dyDescent="0.25">
      <c r="A32" s="191" t="str">
        <f>DipendentiElenco[[#This Row],[COGNOME E NOME
del personale coinvolto nel progetto]]&amp; IF(ISBLANK(DipendentiElenco[[#This Row],[CODICE FISCALE]]),""," (" &amp; DipendentiElenco[[#This Row],[CODICE FISCALE]] &amp; ")")</f>
        <v/>
      </c>
      <c r="B32" s="113"/>
      <c r="C32" s="113"/>
      <c r="D32" s="217"/>
      <c r="E32" s="101"/>
      <c r="F32" s="113"/>
    </row>
    <row r="33" spans="1:6" x14ac:dyDescent="0.25">
      <c r="A33" s="191" t="str">
        <f>DipendentiElenco[[#This Row],[COGNOME E NOME
del personale coinvolto nel progetto]]&amp; IF(ISBLANK(DipendentiElenco[[#This Row],[CODICE FISCALE]]),""," (" &amp; DipendentiElenco[[#This Row],[CODICE FISCALE]] &amp; ")")</f>
        <v/>
      </c>
      <c r="B33" s="113"/>
      <c r="C33" s="113"/>
      <c r="D33" s="217"/>
      <c r="E33" s="101"/>
      <c r="F33" s="113"/>
    </row>
    <row r="34" spans="1:6" x14ac:dyDescent="0.25">
      <c r="A34" s="191" t="str">
        <f>DipendentiElenco[[#This Row],[COGNOME E NOME
del personale coinvolto nel progetto]]&amp; IF(ISBLANK(DipendentiElenco[[#This Row],[CODICE FISCALE]]),""," (" &amp; DipendentiElenco[[#This Row],[CODICE FISCALE]] &amp; ")")</f>
        <v/>
      </c>
      <c r="B34" s="113"/>
      <c r="C34" s="113"/>
      <c r="D34" s="217"/>
      <c r="E34" s="101"/>
      <c r="F34" s="113"/>
    </row>
    <row r="35" spans="1:6" x14ac:dyDescent="0.25">
      <c r="A35" s="191" t="str">
        <f>DipendentiElenco[[#This Row],[COGNOME E NOME
del personale coinvolto nel progetto]]&amp; IF(ISBLANK(DipendentiElenco[[#This Row],[CODICE FISCALE]]),""," (" &amp; DipendentiElenco[[#This Row],[CODICE FISCALE]] &amp; ")")</f>
        <v/>
      </c>
      <c r="B35" s="113"/>
      <c r="C35" s="113"/>
      <c r="D35" s="217"/>
      <c r="E35" s="101"/>
      <c r="F35" s="113"/>
    </row>
    <row r="36" spans="1:6" x14ac:dyDescent="0.25">
      <c r="A36" s="191" t="str">
        <f>DipendentiElenco[[#This Row],[COGNOME E NOME
del personale coinvolto nel progetto]]&amp; IF(ISBLANK(DipendentiElenco[[#This Row],[CODICE FISCALE]]),""," (" &amp; DipendentiElenco[[#This Row],[CODICE FISCALE]] &amp; ")")</f>
        <v/>
      </c>
      <c r="B36" s="113"/>
      <c r="C36" s="113"/>
      <c r="D36" s="217"/>
      <c r="E36" s="101"/>
      <c r="F36" s="113"/>
    </row>
    <row r="37" spans="1:6" x14ac:dyDescent="0.25">
      <c r="A37" s="191" t="str">
        <f>DipendentiElenco[[#This Row],[COGNOME E NOME
del personale coinvolto nel progetto]]&amp; IF(ISBLANK(DipendentiElenco[[#This Row],[CODICE FISCALE]]),""," (" &amp; DipendentiElenco[[#This Row],[CODICE FISCALE]] &amp; ")")</f>
        <v/>
      </c>
      <c r="B37" s="113"/>
      <c r="C37" s="113"/>
      <c r="D37" s="217"/>
      <c r="E37" s="101"/>
      <c r="F37" s="113"/>
    </row>
    <row r="38" spans="1:6" x14ac:dyDescent="0.25">
      <c r="A38" s="191" t="str">
        <f>DipendentiElenco[[#This Row],[COGNOME E NOME
del personale coinvolto nel progetto]]&amp; IF(ISBLANK(DipendentiElenco[[#This Row],[CODICE FISCALE]]),""," (" &amp; DipendentiElenco[[#This Row],[CODICE FISCALE]] &amp; ")")</f>
        <v/>
      </c>
      <c r="B38" s="113"/>
      <c r="C38" s="113"/>
      <c r="D38" s="217"/>
      <c r="E38" s="101"/>
      <c r="F38" s="113"/>
    </row>
    <row r="39" spans="1:6" x14ac:dyDescent="0.25">
      <c r="A39" s="191" t="str">
        <f>DipendentiElenco[[#This Row],[COGNOME E NOME
del personale coinvolto nel progetto]]&amp; IF(ISBLANK(DipendentiElenco[[#This Row],[CODICE FISCALE]]),""," (" &amp; DipendentiElenco[[#This Row],[CODICE FISCALE]] &amp; ")")</f>
        <v/>
      </c>
      <c r="B39" s="113"/>
      <c r="C39" s="113"/>
      <c r="D39" s="217"/>
      <c r="E39" s="101"/>
      <c r="F39" s="113"/>
    </row>
    <row r="40" spans="1:6" x14ac:dyDescent="0.25">
      <c r="A40" s="191" t="str">
        <f>DipendentiElenco[[#This Row],[COGNOME E NOME
del personale coinvolto nel progetto]]&amp; IF(ISBLANK(DipendentiElenco[[#This Row],[CODICE FISCALE]]),""," (" &amp; DipendentiElenco[[#This Row],[CODICE FISCALE]] &amp; ")")</f>
        <v/>
      </c>
      <c r="B40" s="113"/>
      <c r="C40" s="113"/>
      <c r="D40" s="217"/>
      <c r="E40" s="101"/>
      <c r="F40" s="113"/>
    </row>
    <row r="41" spans="1:6" x14ac:dyDescent="0.25">
      <c r="A41" s="191" t="str">
        <f>DipendentiElenco[[#This Row],[COGNOME E NOME
del personale coinvolto nel progetto]]&amp; IF(ISBLANK(DipendentiElenco[[#This Row],[CODICE FISCALE]]),""," (" &amp; DipendentiElenco[[#This Row],[CODICE FISCALE]] &amp; ")")</f>
        <v/>
      </c>
      <c r="B41" s="113"/>
      <c r="C41" s="113"/>
      <c r="D41" s="217"/>
      <c r="E41" s="101"/>
      <c r="F41" s="113"/>
    </row>
    <row r="42" spans="1:6" x14ac:dyDescent="0.25">
      <c r="A42" s="191" t="str">
        <f>DipendentiElenco[[#This Row],[COGNOME E NOME
del personale coinvolto nel progetto]]&amp; IF(ISBLANK(DipendentiElenco[[#This Row],[CODICE FISCALE]]),""," (" &amp; DipendentiElenco[[#This Row],[CODICE FISCALE]] &amp; ")")</f>
        <v/>
      </c>
      <c r="B42" s="113"/>
      <c r="C42" s="113"/>
      <c r="D42" s="217"/>
      <c r="E42" s="101"/>
      <c r="F42" s="113"/>
    </row>
    <row r="43" spans="1:6" x14ac:dyDescent="0.25">
      <c r="A43" s="191" t="str">
        <f>DipendentiElenco[[#This Row],[COGNOME E NOME
del personale coinvolto nel progetto]]&amp; IF(ISBLANK(DipendentiElenco[[#This Row],[CODICE FISCALE]]),""," (" &amp; DipendentiElenco[[#This Row],[CODICE FISCALE]] &amp; ")")</f>
        <v/>
      </c>
      <c r="B43" s="113"/>
      <c r="C43" s="113"/>
      <c r="D43" s="217"/>
      <c r="E43" s="101"/>
      <c r="F43" s="113"/>
    </row>
    <row r="44" spans="1:6" x14ac:dyDescent="0.25">
      <c r="A44" s="191" t="str">
        <f>DipendentiElenco[[#This Row],[COGNOME E NOME
del personale coinvolto nel progetto]]&amp; IF(ISBLANK(DipendentiElenco[[#This Row],[CODICE FISCALE]]),""," (" &amp; DipendentiElenco[[#This Row],[CODICE FISCALE]] &amp; ")")</f>
        <v/>
      </c>
      <c r="B44" s="113"/>
      <c r="C44" s="113"/>
      <c r="D44" s="217"/>
      <c r="E44" s="101"/>
      <c r="F44" s="113"/>
    </row>
    <row r="45" spans="1:6" x14ac:dyDescent="0.25">
      <c r="A45" s="191" t="str">
        <f>DipendentiElenco[[#This Row],[COGNOME E NOME
del personale coinvolto nel progetto]]&amp; IF(ISBLANK(DipendentiElenco[[#This Row],[CODICE FISCALE]]),""," (" &amp; DipendentiElenco[[#This Row],[CODICE FISCALE]] &amp; ")")</f>
        <v/>
      </c>
      <c r="B45" s="113"/>
      <c r="C45" s="113"/>
      <c r="D45" s="217"/>
      <c r="E45" s="101"/>
      <c r="F45" s="113"/>
    </row>
    <row r="46" spans="1:6" x14ac:dyDescent="0.25">
      <c r="A46" s="191" t="str">
        <f>DipendentiElenco[[#This Row],[COGNOME E NOME
del personale coinvolto nel progetto]]&amp; IF(ISBLANK(DipendentiElenco[[#This Row],[CODICE FISCALE]]),""," (" &amp; DipendentiElenco[[#This Row],[CODICE FISCALE]] &amp; ")")</f>
        <v/>
      </c>
      <c r="B46" s="113"/>
      <c r="C46" s="113"/>
      <c r="D46" s="217"/>
      <c r="E46" s="101"/>
      <c r="F46" s="113"/>
    </row>
    <row r="47" spans="1:6" x14ac:dyDescent="0.25">
      <c r="A47" s="191" t="str">
        <f>DipendentiElenco[[#This Row],[COGNOME E NOME
del personale coinvolto nel progetto]]&amp; IF(ISBLANK(DipendentiElenco[[#This Row],[CODICE FISCALE]]),""," (" &amp; DipendentiElenco[[#This Row],[CODICE FISCALE]] &amp; ")")</f>
        <v/>
      </c>
      <c r="B47" s="113"/>
      <c r="C47" s="113"/>
      <c r="D47" s="217"/>
      <c r="E47" s="101"/>
      <c r="F47" s="113"/>
    </row>
    <row r="48" spans="1:6" x14ac:dyDescent="0.25">
      <c r="A48" s="191" t="str">
        <f>DipendentiElenco[[#This Row],[COGNOME E NOME
del personale coinvolto nel progetto]]&amp; IF(ISBLANK(DipendentiElenco[[#This Row],[CODICE FISCALE]]),""," (" &amp; DipendentiElenco[[#This Row],[CODICE FISCALE]] &amp; ")")</f>
        <v/>
      </c>
      <c r="B48" s="113"/>
      <c r="C48" s="113"/>
      <c r="D48" s="217"/>
      <c r="E48" s="101"/>
      <c r="F48" s="113"/>
    </row>
    <row r="49" spans="1:6" x14ac:dyDescent="0.25">
      <c r="A49" s="191" t="str">
        <f>DipendentiElenco[[#This Row],[COGNOME E NOME
del personale coinvolto nel progetto]]&amp; IF(ISBLANK(DipendentiElenco[[#This Row],[CODICE FISCALE]]),""," (" &amp; DipendentiElenco[[#This Row],[CODICE FISCALE]] &amp; ")")</f>
        <v/>
      </c>
      <c r="B49" s="113"/>
      <c r="C49" s="113"/>
      <c r="D49" s="217"/>
      <c r="E49" s="101"/>
      <c r="F49" s="113"/>
    </row>
    <row r="50" spans="1:6" x14ac:dyDescent="0.25">
      <c r="A50" s="191" t="str">
        <f>DipendentiElenco[[#This Row],[COGNOME E NOME
del personale coinvolto nel progetto]]&amp; IF(ISBLANK(DipendentiElenco[[#This Row],[CODICE FISCALE]]),""," (" &amp; DipendentiElenco[[#This Row],[CODICE FISCALE]] &amp; ")")</f>
        <v/>
      </c>
      <c r="B50" s="113"/>
      <c r="C50" s="113"/>
      <c r="D50" s="217"/>
      <c r="E50" s="101"/>
      <c r="F50" s="113"/>
    </row>
    <row r="51" spans="1:6" s="103" customFormat="1" x14ac:dyDescent="0.25">
      <c r="A51" s="191" t="str">
        <f>DipendentiElenco[[#This Row],[COGNOME E NOME
del personale coinvolto nel progetto]]&amp; IF(ISBLANK(DipendentiElenco[[#This Row],[CODICE FISCALE]]),""," (" &amp; DipendentiElenco[[#This Row],[CODICE FISCALE]] &amp; ")")</f>
        <v/>
      </c>
      <c r="B51" s="113"/>
      <c r="C51" s="113"/>
      <c r="D51" s="217"/>
      <c r="E51" s="101"/>
      <c r="F51" s="113"/>
    </row>
    <row r="52" spans="1:6" x14ac:dyDescent="0.25">
      <c r="A52" s="191" t="str">
        <f>DipendentiElenco[[#This Row],[COGNOME E NOME
del personale coinvolto nel progetto]]&amp; IF(ISBLANK(DipendentiElenco[[#This Row],[CODICE FISCALE]]),""," (" &amp; DipendentiElenco[[#This Row],[CODICE FISCALE]] &amp; ")")</f>
        <v/>
      </c>
      <c r="B52" s="113"/>
      <c r="C52" s="113"/>
      <c r="D52" s="217"/>
      <c r="E52" s="101"/>
      <c r="F52" s="113"/>
    </row>
    <row r="53" spans="1:6" x14ac:dyDescent="0.25">
      <c r="A53" s="191" t="str">
        <f>DipendentiElenco[[#This Row],[COGNOME E NOME
del personale coinvolto nel progetto]]&amp; IF(ISBLANK(DipendentiElenco[[#This Row],[CODICE FISCALE]]),""," (" &amp; DipendentiElenco[[#This Row],[CODICE FISCALE]] &amp; ")")</f>
        <v/>
      </c>
      <c r="B53" s="113"/>
      <c r="C53" s="113"/>
      <c r="D53" s="217"/>
      <c r="E53" s="101"/>
      <c r="F53" s="113"/>
    </row>
    <row r="54" spans="1:6" x14ac:dyDescent="0.25">
      <c r="A54" s="191" t="str">
        <f>DipendentiElenco[[#This Row],[COGNOME E NOME
del personale coinvolto nel progetto]]&amp; IF(ISBLANK(DipendentiElenco[[#This Row],[CODICE FISCALE]]),""," (" &amp; DipendentiElenco[[#This Row],[CODICE FISCALE]] &amp; ")")</f>
        <v/>
      </c>
      <c r="B54" s="113"/>
      <c r="C54" s="113"/>
      <c r="D54" s="217"/>
      <c r="E54" s="101"/>
      <c r="F54" s="113"/>
    </row>
    <row r="55" spans="1:6" x14ac:dyDescent="0.25">
      <c r="A55" s="191" t="str">
        <f>DipendentiElenco[[#This Row],[COGNOME E NOME
del personale coinvolto nel progetto]]&amp; IF(ISBLANK(DipendentiElenco[[#This Row],[CODICE FISCALE]]),""," (" &amp; DipendentiElenco[[#This Row],[CODICE FISCALE]] &amp; ")")</f>
        <v/>
      </c>
      <c r="B55" s="113"/>
      <c r="C55" s="113"/>
      <c r="D55" s="217"/>
      <c r="E55" s="101"/>
      <c r="F55" s="113"/>
    </row>
    <row r="56" spans="1:6" x14ac:dyDescent="0.25">
      <c r="A56" s="191" t="str">
        <f>DipendentiElenco[[#This Row],[COGNOME E NOME
del personale coinvolto nel progetto]]&amp; IF(ISBLANK(DipendentiElenco[[#This Row],[CODICE FISCALE]]),""," (" &amp; DipendentiElenco[[#This Row],[CODICE FISCALE]] &amp; ")")</f>
        <v/>
      </c>
      <c r="B56" s="113"/>
      <c r="C56" s="113"/>
      <c r="D56" s="217"/>
      <c r="E56" s="101"/>
      <c r="F56" s="113"/>
    </row>
    <row r="57" spans="1:6" x14ac:dyDescent="0.25">
      <c r="A57" s="191" t="str">
        <f>DipendentiElenco[[#This Row],[COGNOME E NOME
del personale coinvolto nel progetto]]&amp; IF(ISBLANK(DipendentiElenco[[#This Row],[CODICE FISCALE]]),""," (" &amp; DipendentiElenco[[#This Row],[CODICE FISCALE]] &amp; ")")</f>
        <v/>
      </c>
      <c r="B57" s="113"/>
      <c r="C57" s="113"/>
      <c r="D57" s="217"/>
      <c r="E57" s="101"/>
      <c r="F57" s="113"/>
    </row>
    <row r="58" spans="1:6" x14ac:dyDescent="0.25">
      <c r="A58" s="191" t="str">
        <f>DipendentiElenco[[#This Row],[COGNOME E NOME
del personale coinvolto nel progetto]]&amp; IF(ISBLANK(DipendentiElenco[[#This Row],[CODICE FISCALE]]),""," (" &amp; DipendentiElenco[[#This Row],[CODICE FISCALE]] &amp; ")")</f>
        <v/>
      </c>
      <c r="B58" s="113"/>
      <c r="C58" s="113"/>
      <c r="D58" s="217"/>
      <c r="E58" s="101"/>
      <c r="F58" s="113"/>
    </row>
    <row r="59" spans="1:6" x14ac:dyDescent="0.25">
      <c r="A59" s="191" t="str">
        <f>DipendentiElenco[[#This Row],[COGNOME E NOME
del personale coinvolto nel progetto]]&amp; IF(ISBLANK(DipendentiElenco[[#This Row],[CODICE FISCALE]]),""," (" &amp; DipendentiElenco[[#This Row],[CODICE FISCALE]] &amp; ")")</f>
        <v/>
      </c>
      <c r="B59" s="113"/>
      <c r="C59" s="113"/>
      <c r="D59" s="217"/>
      <c r="E59" s="101"/>
      <c r="F59" s="113"/>
    </row>
    <row r="60" spans="1:6" x14ac:dyDescent="0.25">
      <c r="A60" s="191" t="str">
        <f>DipendentiElenco[[#This Row],[COGNOME E NOME
del personale coinvolto nel progetto]]&amp; IF(ISBLANK(DipendentiElenco[[#This Row],[CODICE FISCALE]]),""," (" &amp; DipendentiElenco[[#This Row],[CODICE FISCALE]] &amp; ")")</f>
        <v/>
      </c>
      <c r="B60" s="113"/>
      <c r="C60" s="113"/>
      <c r="D60" s="217"/>
      <c r="E60" s="101"/>
      <c r="F60" s="113"/>
    </row>
    <row r="61" spans="1:6" x14ac:dyDescent="0.25">
      <c r="A61" s="191" t="str">
        <f>DipendentiElenco[[#This Row],[COGNOME E NOME
del personale coinvolto nel progetto]]&amp; IF(ISBLANK(DipendentiElenco[[#This Row],[CODICE FISCALE]]),""," (" &amp; DipendentiElenco[[#This Row],[CODICE FISCALE]] &amp; ")")</f>
        <v/>
      </c>
      <c r="B61" s="113"/>
      <c r="C61" s="113"/>
      <c r="D61" s="217"/>
      <c r="E61" s="101"/>
      <c r="F61" s="113"/>
    </row>
    <row r="62" spans="1:6" x14ac:dyDescent="0.25">
      <c r="A62" s="191" t="str">
        <f>DipendentiElenco[[#This Row],[COGNOME E NOME
del personale coinvolto nel progetto]]&amp; IF(ISBLANK(DipendentiElenco[[#This Row],[CODICE FISCALE]]),""," (" &amp; DipendentiElenco[[#This Row],[CODICE FISCALE]] &amp; ")")</f>
        <v/>
      </c>
      <c r="B62" s="113"/>
      <c r="C62" s="113"/>
      <c r="D62" s="217"/>
      <c r="E62" s="101"/>
      <c r="F62" s="113"/>
    </row>
    <row r="63" spans="1:6" x14ac:dyDescent="0.25">
      <c r="A63" s="191" t="str">
        <f>DipendentiElenco[[#This Row],[COGNOME E NOME
del personale coinvolto nel progetto]]&amp; IF(ISBLANK(DipendentiElenco[[#This Row],[CODICE FISCALE]]),""," (" &amp; DipendentiElenco[[#This Row],[CODICE FISCALE]] &amp; ")")</f>
        <v/>
      </c>
      <c r="B63" s="113"/>
      <c r="C63" s="113"/>
      <c r="D63" s="217"/>
      <c r="E63" s="101"/>
      <c r="F63" s="113"/>
    </row>
    <row r="64" spans="1:6" x14ac:dyDescent="0.25">
      <c r="A64" s="191" t="str">
        <f>DipendentiElenco[[#This Row],[COGNOME E NOME
del personale coinvolto nel progetto]]&amp; IF(ISBLANK(DipendentiElenco[[#This Row],[CODICE FISCALE]]),""," (" &amp; DipendentiElenco[[#This Row],[CODICE FISCALE]] &amp; ")")</f>
        <v/>
      </c>
      <c r="B64" s="113"/>
      <c r="C64" s="113"/>
      <c r="D64" s="217"/>
      <c r="E64" s="101"/>
      <c r="F64" s="113"/>
    </row>
    <row r="65" spans="1:6" x14ac:dyDescent="0.25">
      <c r="A65" s="191" t="str">
        <f>DipendentiElenco[[#This Row],[COGNOME E NOME
del personale coinvolto nel progetto]]&amp; IF(ISBLANK(DipendentiElenco[[#This Row],[CODICE FISCALE]]),""," (" &amp; DipendentiElenco[[#This Row],[CODICE FISCALE]] &amp; ")")</f>
        <v/>
      </c>
      <c r="B65" s="113"/>
      <c r="C65" s="113"/>
      <c r="D65" s="217"/>
      <c r="E65" s="101"/>
      <c r="F65" s="113"/>
    </row>
    <row r="66" spans="1:6" x14ac:dyDescent="0.25">
      <c r="A66" s="191" t="str">
        <f>DipendentiElenco[[#This Row],[COGNOME E NOME
del personale coinvolto nel progetto]]&amp; IF(ISBLANK(DipendentiElenco[[#This Row],[CODICE FISCALE]]),""," (" &amp; DipendentiElenco[[#This Row],[CODICE FISCALE]] &amp; ")")</f>
        <v/>
      </c>
      <c r="B66" s="113"/>
      <c r="C66" s="113"/>
      <c r="D66" s="217"/>
      <c r="E66" s="101"/>
      <c r="F66" s="113"/>
    </row>
    <row r="67" spans="1:6" x14ac:dyDescent="0.25">
      <c r="A67" s="191" t="str">
        <f>DipendentiElenco[[#This Row],[COGNOME E NOME
del personale coinvolto nel progetto]]&amp; IF(ISBLANK(DipendentiElenco[[#This Row],[CODICE FISCALE]]),""," (" &amp; DipendentiElenco[[#This Row],[CODICE FISCALE]] &amp; ")")</f>
        <v/>
      </c>
      <c r="B67" s="113"/>
      <c r="C67" s="113"/>
      <c r="D67" s="217"/>
      <c r="E67" s="101"/>
      <c r="F67" s="113"/>
    </row>
    <row r="68" spans="1:6" x14ac:dyDescent="0.25">
      <c r="A68" s="191" t="str">
        <f>DipendentiElenco[[#This Row],[COGNOME E NOME
del personale coinvolto nel progetto]]&amp; IF(ISBLANK(DipendentiElenco[[#This Row],[CODICE FISCALE]]),""," (" &amp; DipendentiElenco[[#This Row],[CODICE FISCALE]] &amp; ")")</f>
        <v/>
      </c>
      <c r="B68" s="113"/>
      <c r="C68" s="113"/>
      <c r="D68" s="217"/>
      <c r="E68" s="101"/>
      <c r="F68" s="113"/>
    </row>
    <row r="69" spans="1:6" x14ac:dyDescent="0.25">
      <c r="A69" s="191" t="str">
        <f>DipendentiElenco[[#This Row],[COGNOME E NOME
del personale coinvolto nel progetto]]&amp; IF(ISBLANK(DipendentiElenco[[#This Row],[CODICE FISCALE]]),""," (" &amp; DipendentiElenco[[#This Row],[CODICE FISCALE]] &amp; ")")</f>
        <v/>
      </c>
      <c r="B69" s="113"/>
      <c r="C69" s="113"/>
      <c r="D69" s="217"/>
      <c r="E69" s="101"/>
      <c r="F69" s="113"/>
    </row>
    <row r="70" spans="1:6" x14ac:dyDescent="0.25">
      <c r="A70" s="191" t="str">
        <f>DipendentiElenco[[#This Row],[COGNOME E NOME
del personale coinvolto nel progetto]]&amp; IF(ISBLANK(DipendentiElenco[[#This Row],[CODICE FISCALE]]),""," (" &amp; DipendentiElenco[[#This Row],[CODICE FISCALE]] &amp; ")")</f>
        <v/>
      </c>
      <c r="B70" s="113"/>
      <c r="C70" s="113"/>
      <c r="D70" s="217"/>
      <c r="E70" s="101"/>
      <c r="F70" s="113"/>
    </row>
    <row r="71" spans="1:6" x14ac:dyDescent="0.25">
      <c r="A71" s="191" t="str">
        <f>DipendentiElenco[[#This Row],[COGNOME E NOME
del personale coinvolto nel progetto]]&amp; IF(ISBLANK(DipendentiElenco[[#This Row],[CODICE FISCALE]]),""," (" &amp; DipendentiElenco[[#This Row],[CODICE FISCALE]] &amp; ")")</f>
        <v/>
      </c>
      <c r="B71" s="113"/>
      <c r="C71" s="113"/>
      <c r="D71" s="217"/>
      <c r="E71" s="101"/>
      <c r="F71" s="113"/>
    </row>
    <row r="72" spans="1:6" x14ac:dyDescent="0.25">
      <c r="A72" s="191" t="str">
        <f>DipendentiElenco[[#This Row],[COGNOME E NOME
del personale coinvolto nel progetto]]&amp; IF(ISBLANK(DipendentiElenco[[#This Row],[CODICE FISCALE]]),""," (" &amp; DipendentiElenco[[#This Row],[CODICE FISCALE]] &amp; ")")</f>
        <v/>
      </c>
      <c r="B72" s="113"/>
      <c r="C72" s="113"/>
      <c r="D72" s="217"/>
      <c r="E72" s="101"/>
      <c r="F72" s="113"/>
    </row>
    <row r="73" spans="1:6" x14ac:dyDescent="0.25">
      <c r="A73" s="191" t="str">
        <f>DipendentiElenco[[#This Row],[COGNOME E NOME
del personale coinvolto nel progetto]]&amp; IF(ISBLANK(DipendentiElenco[[#This Row],[CODICE FISCALE]]),""," (" &amp; DipendentiElenco[[#This Row],[CODICE FISCALE]] &amp; ")")</f>
        <v/>
      </c>
      <c r="B73" s="113"/>
      <c r="C73" s="113"/>
      <c r="D73" s="217"/>
      <c r="E73" s="101"/>
      <c r="F73" s="113"/>
    </row>
    <row r="74" spans="1:6" x14ac:dyDescent="0.25">
      <c r="A74" s="191" t="str">
        <f>DipendentiElenco[[#This Row],[COGNOME E NOME
del personale coinvolto nel progetto]]&amp; IF(ISBLANK(DipendentiElenco[[#This Row],[CODICE FISCALE]]),""," (" &amp; DipendentiElenco[[#This Row],[CODICE FISCALE]] &amp; ")")</f>
        <v/>
      </c>
      <c r="B74" s="113"/>
      <c r="C74" s="113"/>
      <c r="D74" s="217"/>
      <c r="E74" s="101"/>
      <c r="F74" s="113"/>
    </row>
    <row r="75" spans="1:6" x14ac:dyDescent="0.25">
      <c r="A75" s="191" t="str">
        <f>DipendentiElenco[[#This Row],[COGNOME E NOME
del personale coinvolto nel progetto]]&amp; IF(ISBLANK(DipendentiElenco[[#This Row],[CODICE FISCALE]]),""," (" &amp; DipendentiElenco[[#This Row],[CODICE FISCALE]] &amp; ")")</f>
        <v/>
      </c>
      <c r="B75" s="113"/>
      <c r="C75" s="113"/>
      <c r="D75" s="217"/>
      <c r="E75" s="101"/>
      <c r="F75" s="113"/>
    </row>
    <row r="76" spans="1:6" x14ac:dyDescent="0.25">
      <c r="A76" s="191" t="str">
        <f>DipendentiElenco[[#This Row],[COGNOME E NOME
del personale coinvolto nel progetto]]&amp; IF(ISBLANK(DipendentiElenco[[#This Row],[CODICE FISCALE]]),""," (" &amp; DipendentiElenco[[#This Row],[CODICE FISCALE]] &amp; ")")</f>
        <v/>
      </c>
      <c r="B76" s="113"/>
      <c r="C76" s="113"/>
      <c r="D76" s="217"/>
      <c r="E76" s="101"/>
      <c r="F76" s="113"/>
    </row>
    <row r="77" spans="1:6" x14ac:dyDescent="0.25">
      <c r="A77" s="191" t="str">
        <f>DipendentiElenco[[#This Row],[COGNOME E NOME
del personale coinvolto nel progetto]]&amp; IF(ISBLANK(DipendentiElenco[[#This Row],[CODICE FISCALE]]),""," (" &amp; DipendentiElenco[[#This Row],[CODICE FISCALE]] &amp; ")")</f>
        <v/>
      </c>
      <c r="B77" s="113"/>
      <c r="C77" s="113"/>
      <c r="D77" s="217"/>
      <c r="E77" s="101"/>
      <c r="F77" s="113"/>
    </row>
    <row r="78" spans="1:6" x14ac:dyDescent="0.25">
      <c r="A78" s="191" t="str">
        <f>DipendentiElenco[[#This Row],[COGNOME E NOME
del personale coinvolto nel progetto]]&amp; IF(ISBLANK(DipendentiElenco[[#This Row],[CODICE FISCALE]]),""," (" &amp; DipendentiElenco[[#This Row],[CODICE FISCALE]] &amp; ")")</f>
        <v/>
      </c>
      <c r="B78" s="113"/>
      <c r="C78" s="113"/>
      <c r="D78" s="217"/>
      <c r="E78" s="101"/>
      <c r="F78" s="113"/>
    </row>
    <row r="79" spans="1:6" x14ac:dyDescent="0.25">
      <c r="A79" s="191" t="str">
        <f>DipendentiElenco[[#This Row],[COGNOME E NOME
del personale coinvolto nel progetto]]&amp; IF(ISBLANK(DipendentiElenco[[#This Row],[CODICE FISCALE]]),""," (" &amp; DipendentiElenco[[#This Row],[CODICE FISCALE]] &amp; ")")</f>
        <v/>
      </c>
      <c r="B79" s="113"/>
      <c r="C79" s="113"/>
      <c r="D79" s="217"/>
      <c r="E79" s="101"/>
      <c r="F79" s="113"/>
    </row>
    <row r="80" spans="1:6" x14ac:dyDescent="0.25">
      <c r="A80" s="191" t="str">
        <f>DipendentiElenco[[#This Row],[COGNOME E NOME
del personale coinvolto nel progetto]]&amp; IF(ISBLANK(DipendentiElenco[[#This Row],[CODICE FISCALE]]),""," (" &amp; DipendentiElenco[[#This Row],[CODICE FISCALE]] &amp; ")")</f>
        <v/>
      </c>
      <c r="B80" s="113"/>
      <c r="C80" s="113"/>
      <c r="D80" s="217"/>
      <c r="E80" s="101"/>
      <c r="F80" s="113"/>
    </row>
    <row r="81" spans="1:6" x14ac:dyDescent="0.25">
      <c r="A81" s="191" t="str">
        <f>DipendentiElenco[[#This Row],[COGNOME E NOME
del personale coinvolto nel progetto]]&amp; IF(ISBLANK(DipendentiElenco[[#This Row],[CODICE FISCALE]]),""," (" &amp; DipendentiElenco[[#This Row],[CODICE FISCALE]] &amp; ")")</f>
        <v/>
      </c>
      <c r="B81" s="113"/>
      <c r="C81" s="113"/>
      <c r="D81" s="217"/>
      <c r="E81" s="101"/>
      <c r="F81" s="113"/>
    </row>
    <row r="82" spans="1:6" x14ac:dyDescent="0.25">
      <c r="A82" s="191" t="str">
        <f>DipendentiElenco[[#This Row],[COGNOME E NOME
del personale coinvolto nel progetto]]&amp; IF(ISBLANK(DipendentiElenco[[#This Row],[CODICE FISCALE]]),""," (" &amp; DipendentiElenco[[#This Row],[CODICE FISCALE]] &amp; ")")</f>
        <v/>
      </c>
      <c r="B82" s="113"/>
      <c r="C82" s="113"/>
      <c r="D82" s="217"/>
      <c r="E82" s="101"/>
      <c r="F82" s="113"/>
    </row>
    <row r="83" spans="1:6" x14ac:dyDescent="0.25">
      <c r="A83" s="191" t="str">
        <f>DipendentiElenco[[#This Row],[COGNOME E NOME
del personale coinvolto nel progetto]]&amp; IF(ISBLANK(DipendentiElenco[[#This Row],[CODICE FISCALE]]),""," (" &amp; DipendentiElenco[[#This Row],[CODICE FISCALE]] &amp; ")")</f>
        <v/>
      </c>
      <c r="B83" s="113"/>
      <c r="C83" s="113"/>
      <c r="D83" s="217"/>
      <c r="E83" s="101"/>
      <c r="F83" s="113"/>
    </row>
    <row r="84" spans="1:6" x14ac:dyDescent="0.25">
      <c r="A84" s="191" t="str">
        <f>DipendentiElenco[[#This Row],[COGNOME E NOME
del personale coinvolto nel progetto]]&amp; IF(ISBLANK(DipendentiElenco[[#This Row],[CODICE FISCALE]]),""," (" &amp; DipendentiElenco[[#This Row],[CODICE FISCALE]] &amp; ")")</f>
        <v/>
      </c>
      <c r="B84" s="113"/>
      <c r="C84" s="113"/>
      <c r="D84" s="217"/>
      <c r="E84" s="101"/>
      <c r="F84" s="113"/>
    </row>
    <row r="85" spans="1:6" x14ac:dyDescent="0.25">
      <c r="A85" s="191" t="str">
        <f>DipendentiElenco[[#This Row],[COGNOME E NOME
del personale coinvolto nel progetto]]&amp; IF(ISBLANK(DipendentiElenco[[#This Row],[CODICE FISCALE]]),""," (" &amp; DipendentiElenco[[#This Row],[CODICE FISCALE]] &amp; ")")</f>
        <v/>
      </c>
      <c r="B85" s="113"/>
      <c r="C85" s="113"/>
      <c r="D85" s="217"/>
      <c r="E85" s="101"/>
      <c r="F85" s="113"/>
    </row>
    <row r="86" spans="1:6" x14ac:dyDescent="0.25">
      <c r="A86" s="191" t="str">
        <f>DipendentiElenco[[#This Row],[COGNOME E NOME
del personale coinvolto nel progetto]]&amp; IF(ISBLANK(DipendentiElenco[[#This Row],[CODICE FISCALE]]),""," (" &amp; DipendentiElenco[[#This Row],[CODICE FISCALE]] &amp; ")")</f>
        <v/>
      </c>
      <c r="B86" s="113"/>
      <c r="C86" s="113"/>
      <c r="D86" s="217"/>
      <c r="E86" s="101"/>
      <c r="F86" s="113"/>
    </row>
    <row r="87" spans="1:6" x14ac:dyDescent="0.25">
      <c r="A87" s="191" t="str">
        <f>DipendentiElenco[[#This Row],[COGNOME E NOME
del personale coinvolto nel progetto]]&amp; IF(ISBLANK(DipendentiElenco[[#This Row],[CODICE FISCALE]]),""," (" &amp; DipendentiElenco[[#This Row],[CODICE FISCALE]] &amp; ")")</f>
        <v/>
      </c>
      <c r="B87" s="113"/>
      <c r="C87" s="113"/>
      <c r="D87" s="217"/>
      <c r="E87" s="101"/>
      <c r="F87" s="113"/>
    </row>
    <row r="88" spans="1:6" x14ac:dyDescent="0.25">
      <c r="A88" s="191" t="str">
        <f>DipendentiElenco[[#This Row],[COGNOME E NOME
del personale coinvolto nel progetto]]&amp; IF(ISBLANK(DipendentiElenco[[#This Row],[CODICE FISCALE]]),""," (" &amp; DipendentiElenco[[#This Row],[CODICE FISCALE]] &amp; ")")</f>
        <v/>
      </c>
      <c r="B88" s="113"/>
      <c r="C88" s="113"/>
      <c r="D88" s="217"/>
      <c r="E88" s="101"/>
      <c r="F88" s="113"/>
    </row>
    <row r="89" spans="1:6" x14ac:dyDescent="0.25">
      <c r="A89" s="191" t="str">
        <f>DipendentiElenco[[#This Row],[COGNOME E NOME
del personale coinvolto nel progetto]]&amp; IF(ISBLANK(DipendentiElenco[[#This Row],[CODICE FISCALE]]),""," (" &amp; DipendentiElenco[[#This Row],[CODICE FISCALE]] &amp; ")")</f>
        <v/>
      </c>
      <c r="B89" s="113"/>
      <c r="C89" s="113"/>
      <c r="D89" s="217"/>
      <c r="E89" s="101"/>
      <c r="F89" s="113"/>
    </row>
    <row r="90" spans="1:6" x14ac:dyDescent="0.25">
      <c r="A90" s="191" t="str">
        <f>DipendentiElenco[[#This Row],[COGNOME E NOME
del personale coinvolto nel progetto]]&amp; IF(ISBLANK(DipendentiElenco[[#This Row],[CODICE FISCALE]]),""," (" &amp; DipendentiElenco[[#This Row],[CODICE FISCALE]] &amp; ")")</f>
        <v/>
      </c>
      <c r="B90" s="113"/>
      <c r="C90" s="113"/>
      <c r="D90" s="217"/>
      <c r="E90" s="101"/>
      <c r="F90" s="113"/>
    </row>
    <row r="91" spans="1:6" x14ac:dyDescent="0.25">
      <c r="A91" s="191" t="str">
        <f>DipendentiElenco[[#This Row],[COGNOME E NOME
del personale coinvolto nel progetto]]&amp; IF(ISBLANK(DipendentiElenco[[#This Row],[CODICE FISCALE]]),""," (" &amp; DipendentiElenco[[#This Row],[CODICE FISCALE]] &amp; ")")</f>
        <v/>
      </c>
      <c r="B91" s="113"/>
      <c r="C91" s="113"/>
      <c r="D91" s="217"/>
      <c r="E91" s="101"/>
      <c r="F91" s="113"/>
    </row>
    <row r="92" spans="1:6" x14ac:dyDescent="0.25">
      <c r="A92" s="191" t="str">
        <f>DipendentiElenco[[#This Row],[COGNOME E NOME
del personale coinvolto nel progetto]]&amp; IF(ISBLANK(DipendentiElenco[[#This Row],[CODICE FISCALE]]),""," (" &amp; DipendentiElenco[[#This Row],[CODICE FISCALE]] &amp; ")")</f>
        <v/>
      </c>
      <c r="B92" s="113"/>
      <c r="C92" s="113"/>
      <c r="D92" s="217"/>
      <c r="E92" s="101"/>
      <c r="F92" s="113"/>
    </row>
    <row r="93" spans="1:6" x14ac:dyDescent="0.25">
      <c r="A93" s="191" t="str">
        <f>DipendentiElenco[[#This Row],[COGNOME E NOME
del personale coinvolto nel progetto]]&amp; IF(ISBLANK(DipendentiElenco[[#This Row],[CODICE FISCALE]]),""," (" &amp; DipendentiElenco[[#This Row],[CODICE FISCALE]] &amp; ")")</f>
        <v/>
      </c>
      <c r="B93" s="113"/>
      <c r="C93" s="113"/>
      <c r="D93" s="217"/>
      <c r="E93" s="101"/>
      <c r="F93" s="113"/>
    </row>
    <row r="94" spans="1:6" x14ac:dyDescent="0.25">
      <c r="A94" s="191" t="str">
        <f>DipendentiElenco[[#This Row],[COGNOME E NOME
del personale coinvolto nel progetto]]&amp; IF(ISBLANK(DipendentiElenco[[#This Row],[CODICE FISCALE]]),""," (" &amp; DipendentiElenco[[#This Row],[CODICE FISCALE]] &amp; ")")</f>
        <v/>
      </c>
      <c r="B94" s="113"/>
      <c r="C94" s="113"/>
      <c r="D94" s="217"/>
      <c r="E94" s="101"/>
      <c r="F94" s="113"/>
    </row>
    <row r="95" spans="1:6" x14ac:dyDescent="0.25">
      <c r="A95" s="191" t="str">
        <f>DipendentiElenco[[#This Row],[COGNOME E NOME
del personale coinvolto nel progetto]]&amp; IF(ISBLANK(DipendentiElenco[[#This Row],[CODICE FISCALE]]),""," (" &amp; DipendentiElenco[[#This Row],[CODICE FISCALE]] &amp; ")")</f>
        <v/>
      </c>
      <c r="B95" s="113"/>
      <c r="C95" s="113"/>
      <c r="D95" s="217"/>
      <c r="E95" s="101"/>
      <c r="F95" s="113"/>
    </row>
    <row r="96" spans="1:6" x14ac:dyDescent="0.25">
      <c r="A96" s="191" t="str">
        <f>DipendentiElenco[[#This Row],[COGNOME E NOME
del personale coinvolto nel progetto]]&amp; IF(ISBLANK(DipendentiElenco[[#This Row],[CODICE FISCALE]]),""," (" &amp; DipendentiElenco[[#This Row],[CODICE FISCALE]] &amp; ")")</f>
        <v/>
      </c>
      <c r="B96" s="113"/>
      <c r="C96" s="113"/>
      <c r="D96" s="217"/>
      <c r="E96" s="101"/>
      <c r="F96" s="113"/>
    </row>
    <row r="97" spans="1:6" x14ac:dyDescent="0.25">
      <c r="A97" s="191" t="str">
        <f>DipendentiElenco[[#This Row],[COGNOME E NOME
del personale coinvolto nel progetto]]&amp; IF(ISBLANK(DipendentiElenco[[#This Row],[CODICE FISCALE]]),""," (" &amp; DipendentiElenco[[#This Row],[CODICE FISCALE]] &amp; ")")</f>
        <v/>
      </c>
      <c r="B97" s="113"/>
      <c r="C97" s="113"/>
      <c r="D97" s="217"/>
      <c r="E97" s="101"/>
      <c r="F97" s="113"/>
    </row>
    <row r="98" spans="1:6" x14ac:dyDescent="0.25">
      <c r="A98" s="191" t="str">
        <f>DipendentiElenco[[#This Row],[COGNOME E NOME
del personale coinvolto nel progetto]]&amp; IF(ISBLANK(DipendentiElenco[[#This Row],[CODICE FISCALE]]),""," (" &amp; DipendentiElenco[[#This Row],[CODICE FISCALE]] &amp; ")")</f>
        <v/>
      </c>
      <c r="B98" s="113"/>
      <c r="C98" s="113"/>
      <c r="D98" s="217"/>
      <c r="E98" s="101"/>
      <c r="F98" s="113"/>
    </row>
    <row r="99" spans="1:6" x14ac:dyDescent="0.25">
      <c r="A99" s="191" t="str">
        <f>DipendentiElenco[[#This Row],[COGNOME E NOME
del personale coinvolto nel progetto]]&amp; IF(ISBLANK(DipendentiElenco[[#This Row],[CODICE FISCALE]]),""," (" &amp; DipendentiElenco[[#This Row],[CODICE FISCALE]] &amp; ")")</f>
        <v/>
      </c>
      <c r="B99" s="113"/>
      <c r="C99" s="113"/>
      <c r="D99" s="217"/>
      <c r="E99" s="101"/>
      <c r="F99" s="113"/>
    </row>
    <row r="100" spans="1:6" x14ac:dyDescent="0.25">
      <c r="A100" s="191" t="str">
        <f>DipendentiElenco[[#This Row],[COGNOME E NOME
del personale coinvolto nel progetto]]&amp; IF(ISBLANK(DipendentiElenco[[#This Row],[CODICE FISCALE]]),""," (" &amp; DipendentiElenco[[#This Row],[CODICE FISCALE]] &amp; ")")</f>
        <v/>
      </c>
      <c r="B100" s="113"/>
      <c r="C100" s="113"/>
      <c r="D100" s="217"/>
      <c r="E100" s="101"/>
      <c r="F100" s="113"/>
    </row>
    <row r="101" spans="1:6" x14ac:dyDescent="0.25">
      <c r="A101" s="191" t="str">
        <f>DipendentiElenco[[#This Row],[COGNOME E NOME
del personale coinvolto nel progetto]]&amp; IF(ISBLANK(DipendentiElenco[[#This Row],[CODICE FISCALE]]),""," (" &amp; DipendentiElenco[[#This Row],[CODICE FISCALE]] &amp; ")")</f>
        <v/>
      </c>
      <c r="B101" s="113"/>
      <c r="C101" s="113"/>
      <c r="D101" s="217"/>
      <c r="E101" s="101"/>
      <c r="F101" s="113"/>
    </row>
    <row r="102" spans="1:6" x14ac:dyDescent="0.25">
      <c r="A102" s="191" t="str">
        <f>DipendentiElenco[[#This Row],[COGNOME E NOME
del personale coinvolto nel progetto]]&amp; IF(ISBLANK(DipendentiElenco[[#This Row],[CODICE FISCALE]]),""," (" &amp; DipendentiElenco[[#This Row],[CODICE FISCALE]] &amp; ")")</f>
        <v/>
      </c>
      <c r="B102" s="113"/>
      <c r="C102" s="113"/>
      <c r="D102" s="217"/>
      <c r="E102" s="101"/>
      <c r="F102" s="113"/>
    </row>
    <row r="103" spans="1:6" x14ac:dyDescent="0.25">
      <c r="A103" s="191" t="str">
        <f>DipendentiElenco[[#This Row],[COGNOME E NOME
del personale coinvolto nel progetto]]&amp; IF(ISBLANK(DipendentiElenco[[#This Row],[CODICE FISCALE]]),""," (" &amp; DipendentiElenco[[#This Row],[CODICE FISCALE]] &amp; ")")</f>
        <v/>
      </c>
      <c r="B103" s="113"/>
      <c r="C103" s="113"/>
      <c r="D103" s="217"/>
      <c r="E103" s="101"/>
      <c r="F103" s="113"/>
    </row>
    <row r="104" spans="1:6" x14ac:dyDescent="0.25">
      <c r="A104" s="191" t="str">
        <f>DipendentiElenco[[#This Row],[COGNOME E NOME
del personale coinvolto nel progetto]]&amp; IF(ISBLANK(DipendentiElenco[[#This Row],[CODICE FISCALE]]),""," (" &amp; DipendentiElenco[[#This Row],[CODICE FISCALE]] &amp; ")")</f>
        <v/>
      </c>
      <c r="B104" s="113"/>
      <c r="C104" s="113"/>
      <c r="D104" s="217"/>
      <c r="E104" s="101"/>
      <c r="F104" s="113"/>
    </row>
  </sheetData>
  <sheetProtection algorithmName="SHA-512" hashValue="e8bVuLh9DyXnl1N+aaNsYHoMHRYXZ2FE8iesc8zkKw54j3UOGPR/jXffC/M8wzEzYJtmDbKFYq0V0bRA/lYKFw==" saltValue="Z1JjR7P3fT53e58Fo5yk+Q==" spinCount="100000" sheet="1" objects="1" scenarios="1" selectLockedCells="1" sort="0" autoFilter="0"/>
  <phoneticPr fontId="9" type="noConversion"/>
  <dataValidations count="2">
    <dataValidation type="list" allowBlank="1" showInputMessage="1" showErrorMessage="1" sqref="B5:B104" xr:uid="{00000000-0002-0000-0200-000000000000}">
      <formula1>Componenti</formula1>
    </dataValidation>
    <dataValidation type="date" allowBlank="1" showInputMessage="1" showErrorMessage="1" sqref="F5:F104" xr:uid="{9A6A6B4B-F37C-49C4-B0F6-E632AFD0186D}">
      <formula1>45292</formula1>
      <formula2>46387</formula2>
    </dataValidation>
  </dataValidations>
  <pageMargins left="0.70866141732283472" right="0.70866141732283472" top="0.74803149606299213" bottom="0.74803149606299213" header="0.31496062992125984" footer="0.31496062992125984"/>
  <pageSetup scale="95" orientation="landscape" r:id="rId1"/>
  <headerFooter>
    <oddFooter>&amp;L&amp;D - &amp;T&amp;C&amp;A&amp;R&amp;P/&amp;N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FFC000"/>
    <pageSetUpPr fitToPage="1"/>
  </sheetPr>
  <dimension ref="A1:J105"/>
  <sheetViews>
    <sheetView showGridLines="0" zoomScale="118" zoomScaleNormal="118" workbookViewId="0">
      <selection activeCell="A5" sqref="A5"/>
    </sheetView>
  </sheetViews>
  <sheetFormatPr defaultColWidth="9.1796875" defaultRowHeight="12.5" x14ac:dyDescent="0.25"/>
  <cols>
    <col min="1" max="1" width="21" style="3" customWidth="1"/>
    <col min="2" max="2" width="36.81640625" style="3" customWidth="1"/>
    <col min="3" max="3" width="34" style="3" customWidth="1"/>
    <col min="4" max="4" width="30.1796875" style="3" customWidth="1"/>
    <col min="5" max="5" width="9.7265625" style="3" customWidth="1"/>
    <col min="6" max="6" width="24" style="3" customWidth="1"/>
    <col min="7" max="7" width="13.1796875" style="38" customWidth="1"/>
    <col min="8" max="8" width="12.54296875" style="39" customWidth="1"/>
    <col min="9" max="9" width="15.453125" style="3" customWidth="1"/>
    <col min="10" max="16384" width="9.1796875" style="3"/>
  </cols>
  <sheetData>
    <row r="1" spans="1:10" ht="17.5" x14ac:dyDescent="0.25">
      <c r="A1" s="250" t="s">
        <v>33</v>
      </c>
      <c r="B1" s="250"/>
      <c r="C1" s="250"/>
      <c r="D1" s="250"/>
      <c r="E1" s="250"/>
      <c r="F1" s="250"/>
      <c r="G1" s="250"/>
      <c r="H1" s="250"/>
      <c r="I1" s="250"/>
    </row>
    <row r="2" spans="1:10" x14ac:dyDescent="0.25">
      <c r="A2" s="3" t="s">
        <v>67</v>
      </c>
    </row>
    <row r="3" spans="1:10" ht="13.5" customHeight="1" x14ac:dyDescent="0.25"/>
    <row r="4" spans="1:10" s="117" customFormat="1" ht="47.5" x14ac:dyDescent="0.2">
      <c r="A4" s="110" t="s">
        <v>68</v>
      </c>
      <c r="B4" s="110" t="s">
        <v>69</v>
      </c>
      <c r="C4" s="111" t="s">
        <v>70</v>
      </c>
      <c r="D4" s="110" t="s">
        <v>71</v>
      </c>
      <c r="E4" s="110" t="s">
        <v>72</v>
      </c>
      <c r="F4" s="110" t="s">
        <v>73</v>
      </c>
      <c r="G4" s="110" t="s">
        <v>224</v>
      </c>
      <c r="H4" s="112" t="s">
        <v>74</v>
      </c>
      <c r="I4" s="110" t="s">
        <v>75</v>
      </c>
      <c r="J4" s="116"/>
    </row>
    <row r="5" spans="1:10" s="117" customFormat="1" ht="10.5" x14ac:dyDescent="0.2">
      <c r="A5" s="190"/>
      <c r="B5" s="190"/>
      <c r="C5" s="41" t="str">
        <f>_xlfn.IFNA(VLOOKUP(B5,'Personale dipendente-Elenco'!$A$5:$F$104,2,FALSE),"")</f>
        <v/>
      </c>
      <c r="D5" s="218"/>
      <c r="E5" s="44"/>
      <c r="F5" s="123"/>
      <c r="G5" s="114"/>
      <c r="H5" s="181"/>
      <c r="I5" s="42">
        <f t="shared" ref="I5:I68" si="0">G5*H5</f>
        <v>0</v>
      </c>
      <c r="J5" s="116"/>
    </row>
    <row r="6" spans="1:10" s="117" customFormat="1" ht="10.5" x14ac:dyDescent="0.2">
      <c r="A6" s="190"/>
      <c r="B6" s="190"/>
      <c r="C6" s="41" t="str">
        <f>_xlfn.IFNA(VLOOKUP(B6,'Personale dipendente-Elenco'!$A$5:$F$104,2,FALSE),"")</f>
        <v/>
      </c>
      <c r="D6" s="218"/>
      <c r="E6" s="44"/>
      <c r="F6" s="123"/>
      <c r="G6" s="114"/>
      <c r="H6" s="181"/>
      <c r="I6" s="42">
        <f t="shared" si="0"/>
        <v>0</v>
      </c>
      <c r="J6" s="116"/>
    </row>
    <row r="7" spans="1:10" s="117" customFormat="1" ht="10.5" x14ac:dyDescent="0.2">
      <c r="A7" s="190"/>
      <c r="B7" s="190"/>
      <c r="C7" s="41" t="str">
        <f>_xlfn.IFNA(VLOOKUP(B7,'Personale dipendente-Elenco'!$A$5:$F$104,2,FALSE),"")</f>
        <v/>
      </c>
      <c r="D7" s="218"/>
      <c r="E7" s="44"/>
      <c r="F7" s="123"/>
      <c r="G7" s="114"/>
      <c r="H7" s="181"/>
      <c r="I7" s="42">
        <f t="shared" si="0"/>
        <v>0</v>
      </c>
      <c r="J7" s="116"/>
    </row>
    <row r="8" spans="1:10" s="117" customFormat="1" ht="10.5" x14ac:dyDescent="0.2">
      <c r="A8" s="190"/>
      <c r="B8" s="190"/>
      <c r="C8" s="41" t="str">
        <f>_xlfn.IFNA(VLOOKUP(B8,'Personale dipendente-Elenco'!$A$5:$F$104,2,FALSE),"")</f>
        <v/>
      </c>
      <c r="D8" s="218"/>
      <c r="E8" s="44"/>
      <c r="F8" s="123"/>
      <c r="G8" s="114"/>
      <c r="H8" s="181"/>
      <c r="I8" s="42">
        <f t="shared" si="0"/>
        <v>0</v>
      </c>
      <c r="J8" s="116"/>
    </row>
    <row r="9" spans="1:10" s="117" customFormat="1" ht="10.5" x14ac:dyDescent="0.2">
      <c r="A9" s="190"/>
      <c r="B9" s="190"/>
      <c r="C9" s="41" t="str">
        <f>_xlfn.IFNA(VLOOKUP(B9,'Personale dipendente-Elenco'!$A$5:$F$104,2,FALSE),"")</f>
        <v/>
      </c>
      <c r="D9" s="218"/>
      <c r="E9" s="44"/>
      <c r="F9" s="123"/>
      <c r="G9" s="114"/>
      <c r="H9" s="181"/>
      <c r="I9" s="42">
        <f t="shared" si="0"/>
        <v>0</v>
      </c>
      <c r="J9" s="116"/>
    </row>
    <row r="10" spans="1:10" s="117" customFormat="1" ht="10.5" x14ac:dyDescent="0.2">
      <c r="A10" s="190"/>
      <c r="B10" s="190"/>
      <c r="C10" s="41" t="str">
        <f>_xlfn.IFNA(VLOOKUP(B10,'Personale dipendente-Elenco'!$A$5:$F$104,2,FALSE),"")</f>
        <v/>
      </c>
      <c r="D10" s="218"/>
      <c r="E10" s="44"/>
      <c r="F10" s="123"/>
      <c r="G10" s="114"/>
      <c r="H10" s="181"/>
      <c r="I10" s="42">
        <f t="shared" si="0"/>
        <v>0</v>
      </c>
      <c r="J10" s="116"/>
    </row>
    <row r="11" spans="1:10" s="117" customFormat="1" ht="10.5" x14ac:dyDescent="0.2">
      <c r="A11" s="190"/>
      <c r="B11" s="190"/>
      <c r="C11" s="41" t="str">
        <f>_xlfn.IFNA(VLOOKUP(B11,'Personale dipendente-Elenco'!$A$5:$F$104,2,FALSE),"")</f>
        <v/>
      </c>
      <c r="D11" s="218"/>
      <c r="E11" s="44"/>
      <c r="F11" s="123"/>
      <c r="G11" s="114"/>
      <c r="H11" s="181"/>
      <c r="I11" s="42">
        <f t="shared" si="0"/>
        <v>0</v>
      </c>
      <c r="J11" s="116"/>
    </row>
    <row r="12" spans="1:10" s="117" customFormat="1" ht="10.5" x14ac:dyDescent="0.2">
      <c r="A12" s="190"/>
      <c r="B12" s="190"/>
      <c r="C12" s="41" t="str">
        <f>_xlfn.IFNA(VLOOKUP(B12,'Personale dipendente-Elenco'!$A$5:$F$104,2,FALSE),"")</f>
        <v/>
      </c>
      <c r="D12" s="218"/>
      <c r="E12" s="44"/>
      <c r="F12" s="123"/>
      <c r="G12" s="114"/>
      <c r="H12" s="181"/>
      <c r="I12" s="42">
        <f t="shared" si="0"/>
        <v>0</v>
      </c>
      <c r="J12" s="116"/>
    </row>
    <row r="13" spans="1:10" s="117" customFormat="1" ht="10.5" x14ac:dyDescent="0.2">
      <c r="A13" s="190"/>
      <c r="B13" s="190"/>
      <c r="C13" s="41" t="str">
        <f>_xlfn.IFNA(VLOOKUP(B13,'Personale dipendente-Elenco'!$A$5:$F$104,2,FALSE),"")</f>
        <v/>
      </c>
      <c r="D13" s="218"/>
      <c r="E13" s="44"/>
      <c r="F13" s="123"/>
      <c r="G13" s="114"/>
      <c r="H13" s="181"/>
      <c r="I13" s="42">
        <f t="shared" si="0"/>
        <v>0</v>
      </c>
      <c r="J13" s="116"/>
    </row>
    <row r="14" spans="1:10" s="117" customFormat="1" ht="10.5" x14ac:dyDescent="0.2">
      <c r="A14" s="190"/>
      <c r="B14" s="190"/>
      <c r="C14" s="41" t="str">
        <f>_xlfn.IFNA(VLOOKUP(B14,'Personale dipendente-Elenco'!$A$5:$F$104,2,FALSE),"")</f>
        <v/>
      </c>
      <c r="D14" s="218"/>
      <c r="E14" s="44"/>
      <c r="F14" s="123"/>
      <c r="G14" s="114"/>
      <c r="H14" s="181"/>
      <c r="I14" s="42">
        <f t="shared" si="0"/>
        <v>0</v>
      </c>
      <c r="J14" s="116"/>
    </row>
    <row r="15" spans="1:10" s="117" customFormat="1" ht="10.5" x14ac:dyDescent="0.2">
      <c r="A15" s="190"/>
      <c r="B15" s="190"/>
      <c r="C15" s="41" t="str">
        <f>_xlfn.IFNA(VLOOKUP(B15,'Personale dipendente-Elenco'!$A$5:$F$104,2,FALSE),"")</f>
        <v/>
      </c>
      <c r="D15" s="218"/>
      <c r="E15" s="44"/>
      <c r="F15" s="123"/>
      <c r="G15" s="114"/>
      <c r="H15" s="181"/>
      <c r="I15" s="42">
        <f t="shared" si="0"/>
        <v>0</v>
      </c>
      <c r="J15" s="116"/>
    </row>
    <row r="16" spans="1:10" s="117" customFormat="1" ht="10.5" x14ac:dyDescent="0.2">
      <c r="A16" s="190"/>
      <c r="B16" s="190"/>
      <c r="C16" s="41" t="str">
        <f>_xlfn.IFNA(VLOOKUP(B16,'Personale dipendente-Elenco'!$A$5:$F$104,2,FALSE),"")</f>
        <v/>
      </c>
      <c r="D16" s="218"/>
      <c r="E16" s="44"/>
      <c r="F16" s="123"/>
      <c r="G16" s="114"/>
      <c r="H16" s="181"/>
      <c r="I16" s="42">
        <f t="shared" si="0"/>
        <v>0</v>
      </c>
      <c r="J16" s="116"/>
    </row>
    <row r="17" spans="1:10" s="117" customFormat="1" ht="10.5" x14ac:dyDescent="0.2">
      <c r="A17" s="190"/>
      <c r="B17" s="190"/>
      <c r="C17" s="41" t="str">
        <f>_xlfn.IFNA(VLOOKUP(B17,'Personale dipendente-Elenco'!$A$5:$F$104,2,FALSE),"")</f>
        <v/>
      </c>
      <c r="D17" s="218"/>
      <c r="E17" s="44"/>
      <c r="F17" s="123"/>
      <c r="G17" s="114"/>
      <c r="H17" s="181"/>
      <c r="I17" s="42">
        <f t="shared" si="0"/>
        <v>0</v>
      </c>
      <c r="J17" s="116"/>
    </row>
    <row r="18" spans="1:10" s="117" customFormat="1" ht="10.5" x14ac:dyDescent="0.2">
      <c r="A18" s="190"/>
      <c r="B18" s="190"/>
      <c r="C18" s="41" t="str">
        <f>_xlfn.IFNA(VLOOKUP(B18,'Personale dipendente-Elenco'!$A$5:$F$104,2,FALSE),"")</f>
        <v/>
      </c>
      <c r="D18" s="218"/>
      <c r="E18" s="44"/>
      <c r="F18" s="123"/>
      <c r="G18" s="114"/>
      <c r="H18" s="181"/>
      <c r="I18" s="42">
        <f t="shared" si="0"/>
        <v>0</v>
      </c>
      <c r="J18" s="116"/>
    </row>
    <row r="19" spans="1:10" s="117" customFormat="1" ht="10.5" x14ac:dyDescent="0.2">
      <c r="A19" s="190"/>
      <c r="B19" s="190"/>
      <c r="C19" s="41" t="str">
        <f>_xlfn.IFNA(VLOOKUP(B19,'Personale dipendente-Elenco'!$A$5:$F$104,2,FALSE),"")</f>
        <v/>
      </c>
      <c r="D19" s="218"/>
      <c r="E19" s="44"/>
      <c r="F19" s="123"/>
      <c r="G19" s="114"/>
      <c r="H19" s="181"/>
      <c r="I19" s="42">
        <f t="shared" si="0"/>
        <v>0</v>
      </c>
      <c r="J19" s="116"/>
    </row>
    <row r="20" spans="1:10" s="117" customFormat="1" ht="10.5" x14ac:dyDescent="0.2">
      <c r="A20" s="190"/>
      <c r="B20" s="190"/>
      <c r="C20" s="41" t="str">
        <f>_xlfn.IFNA(VLOOKUP(B20,'Personale dipendente-Elenco'!$A$5:$F$104,2,FALSE),"")</f>
        <v/>
      </c>
      <c r="D20" s="218"/>
      <c r="E20" s="44"/>
      <c r="F20" s="123"/>
      <c r="G20" s="114"/>
      <c r="H20" s="181"/>
      <c r="I20" s="42">
        <f t="shared" si="0"/>
        <v>0</v>
      </c>
      <c r="J20" s="116"/>
    </row>
    <row r="21" spans="1:10" s="117" customFormat="1" ht="10.5" x14ac:dyDescent="0.2">
      <c r="A21" s="190"/>
      <c r="B21" s="190"/>
      <c r="C21" s="41" t="str">
        <f>_xlfn.IFNA(VLOOKUP(B21,'Personale dipendente-Elenco'!$A$5:$F$104,2,FALSE),"")</f>
        <v/>
      </c>
      <c r="D21" s="218"/>
      <c r="E21" s="44"/>
      <c r="F21" s="123"/>
      <c r="G21" s="114"/>
      <c r="H21" s="181"/>
      <c r="I21" s="42">
        <f t="shared" si="0"/>
        <v>0</v>
      </c>
      <c r="J21" s="116"/>
    </row>
    <row r="22" spans="1:10" s="117" customFormat="1" ht="10.5" x14ac:dyDescent="0.2">
      <c r="A22" s="190"/>
      <c r="B22" s="190"/>
      <c r="C22" s="41" t="str">
        <f>_xlfn.IFNA(VLOOKUP(B22,'Personale dipendente-Elenco'!$A$5:$F$104,2,FALSE),"")</f>
        <v/>
      </c>
      <c r="D22" s="218"/>
      <c r="E22" s="44"/>
      <c r="F22" s="123"/>
      <c r="G22" s="114"/>
      <c r="H22" s="181"/>
      <c r="I22" s="42">
        <f t="shared" si="0"/>
        <v>0</v>
      </c>
      <c r="J22" s="116"/>
    </row>
    <row r="23" spans="1:10" s="117" customFormat="1" ht="10.5" x14ac:dyDescent="0.2">
      <c r="A23" s="190"/>
      <c r="B23" s="190"/>
      <c r="C23" s="41" t="str">
        <f>_xlfn.IFNA(VLOOKUP(B23,'Personale dipendente-Elenco'!$A$5:$F$104,2,FALSE),"")</f>
        <v/>
      </c>
      <c r="D23" s="218"/>
      <c r="E23" s="44"/>
      <c r="F23" s="123"/>
      <c r="G23" s="114"/>
      <c r="H23" s="181"/>
      <c r="I23" s="42">
        <f t="shared" si="0"/>
        <v>0</v>
      </c>
      <c r="J23" s="116"/>
    </row>
    <row r="24" spans="1:10" s="117" customFormat="1" ht="10.5" x14ac:dyDescent="0.2">
      <c r="A24" s="190"/>
      <c r="B24" s="190"/>
      <c r="C24" s="41" t="str">
        <f>_xlfn.IFNA(VLOOKUP(B24,'Personale dipendente-Elenco'!$A$5:$F$104,2,FALSE),"")</f>
        <v/>
      </c>
      <c r="D24" s="218"/>
      <c r="E24" s="44"/>
      <c r="F24" s="123"/>
      <c r="G24" s="114"/>
      <c r="H24" s="181"/>
      <c r="I24" s="42">
        <f t="shared" si="0"/>
        <v>0</v>
      </c>
      <c r="J24" s="116"/>
    </row>
    <row r="25" spans="1:10" s="103" customFormat="1" x14ac:dyDescent="0.25">
      <c r="A25" s="190"/>
      <c r="B25" s="190"/>
      <c r="C25" s="41" t="str">
        <f>_xlfn.IFNA(VLOOKUP(B25,'Personale dipendente-Elenco'!$A$5:$F$104,2,FALSE),"")</f>
        <v/>
      </c>
      <c r="D25" s="218"/>
      <c r="E25" s="44"/>
      <c r="F25" s="123"/>
      <c r="G25" s="114"/>
      <c r="H25" s="181"/>
      <c r="I25" s="42">
        <f t="shared" si="0"/>
        <v>0</v>
      </c>
      <c r="J25" s="115"/>
    </row>
    <row r="26" spans="1:10" s="103" customFormat="1" x14ac:dyDescent="0.25">
      <c r="A26" s="190"/>
      <c r="B26" s="190"/>
      <c r="C26" s="41" t="str">
        <f>_xlfn.IFNA(VLOOKUP(B26,'Personale dipendente-Elenco'!$A$5:$F$104,2,FALSE),"")</f>
        <v/>
      </c>
      <c r="D26" s="218"/>
      <c r="E26" s="44"/>
      <c r="F26" s="123"/>
      <c r="G26" s="114"/>
      <c r="H26" s="181"/>
      <c r="I26" s="42">
        <f t="shared" si="0"/>
        <v>0</v>
      </c>
      <c r="J26" s="115"/>
    </row>
    <row r="27" spans="1:10" s="103" customFormat="1" x14ac:dyDescent="0.25">
      <c r="A27" s="190"/>
      <c r="B27" s="190"/>
      <c r="C27" s="41" t="str">
        <f>_xlfn.IFNA(VLOOKUP(B27,'Personale dipendente-Elenco'!$A$5:$F$104,2,FALSE),"")</f>
        <v/>
      </c>
      <c r="D27" s="218"/>
      <c r="E27" s="44"/>
      <c r="F27" s="123"/>
      <c r="G27" s="114"/>
      <c r="H27" s="181"/>
      <c r="I27" s="42">
        <f t="shared" si="0"/>
        <v>0</v>
      </c>
      <c r="J27" s="115"/>
    </row>
    <row r="28" spans="1:10" s="103" customFormat="1" x14ac:dyDescent="0.25">
      <c r="A28" s="190"/>
      <c r="B28" s="190"/>
      <c r="C28" s="41" t="str">
        <f>_xlfn.IFNA(VLOOKUP(B28,'Personale dipendente-Elenco'!$A$5:$F$104,2,FALSE),"")</f>
        <v/>
      </c>
      <c r="D28" s="218"/>
      <c r="E28" s="44"/>
      <c r="F28" s="123"/>
      <c r="G28" s="114"/>
      <c r="H28" s="181"/>
      <c r="I28" s="42">
        <f t="shared" si="0"/>
        <v>0</v>
      </c>
      <c r="J28" s="115"/>
    </row>
    <row r="29" spans="1:10" s="103" customFormat="1" x14ac:dyDescent="0.25">
      <c r="A29" s="190"/>
      <c r="B29" s="190"/>
      <c r="C29" s="41" t="str">
        <f>_xlfn.IFNA(VLOOKUP(B29,'Personale dipendente-Elenco'!$A$5:$F$104,2,FALSE),"")</f>
        <v/>
      </c>
      <c r="D29" s="218"/>
      <c r="E29" s="44"/>
      <c r="F29" s="123"/>
      <c r="G29" s="114"/>
      <c r="H29" s="181"/>
      <c r="I29" s="42">
        <f t="shared" si="0"/>
        <v>0</v>
      </c>
      <c r="J29" s="115"/>
    </row>
    <row r="30" spans="1:10" s="103" customFormat="1" x14ac:dyDescent="0.25">
      <c r="A30" s="190"/>
      <c r="B30" s="190"/>
      <c r="C30" s="41" t="str">
        <f>_xlfn.IFNA(VLOOKUP(B30,'Personale dipendente-Elenco'!$A$5:$F$104,2,FALSE),"")</f>
        <v/>
      </c>
      <c r="D30" s="218"/>
      <c r="E30" s="44"/>
      <c r="F30" s="123"/>
      <c r="G30" s="114"/>
      <c r="H30" s="181"/>
      <c r="I30" s="42">
        <f t="shared" si="0"/>
        <v>0</v>
      </c>
      <c r="J30" s="115"/>
    </row>
    <row r="31" spans="1:10" s="103" customFormat="1" x14ac:dyDescent="0.25">
      <c r="A31" s="190"/>
      <c r="B31" s="190"/>
      <c r="C31" s="41" t="str">
        <f>_xlfn.IFNA(VLOOKUP(B31,'Personale dipendente-Elenco'!$A$5:$F$104,2,FALSE),"")</f>
        <v/>
      </c>
      <c r="D31" s="218"/>
      <c r="E31" s="44"/>
      <c r="F31" s="123"/>
      <c r="G31" s="114"/>
      <c r="H31" s="181"/>
      <c r="I31" s="42">
        <f t="shared" si="0"/>
        <v>0</v>
      </c>
      <c r="J31" s="115"/>
    </row>
    <row r="32" spans="1:10" s="103" customFormat="1" x14ac:dyDescent="0.25">
      <c r="A32" s="190"/>
      <c r="B32" s="190"/>
      <c r="C32" s="41" t="str">
        <f>_xlfn.IFNA(VLOOKUP(B32,'Personale dipendente-Elenco'!$A$5:$F$104,2,FALSE),"")</f>
        <v/>
      </c>
      <c r="D32" s="218"/>
      <c r="E32" s="44"/>
      <c r="F32" s="123"/>
      <c r="G32" s="114"/>
      <c r="H32" s="181"/>
      <c r="I32" s="42">
        <f t="shared" si="0"/>
        <v>0</v>
      </c>
      <c r="J32" s="115"/>
    </row>
    <row r="33" spans="1:10" s="103" customFormat="1" x14ac:dyDescent="0.25">
      <c r="A33" s="190"/>
      <c r="B33" s="190"/>
      <c r="C33" s="41" t="str">
        <f>_xlfn.IFNA(VLOOKUP(B33,'Personale dipendente-Elenco'!$A$5:$F$104,2,FALSE),"")</f>
        <v/>
      </c>
      <c r="D33" s="218"/>
      <c r="E33" s="44"/>
      <c r="F33" s="123"/>
      <c r="G33" s="114"/>
      <c r="H33" s="181"/>
      <c r="I33" s="42">
        <f t="shared" si="0"/>
        <v>0</v>
      </c>
      <c r="J33" s="115"/>
    </row>
    <row r="34" spans="1:10" s="103" customFormat="1" x14ac:dyDescent="0.25">
      <c r="A34" s="190"/>
      <c r="B34" s="190"/>
      <c r="C34" s="41" t="str">
        <f>_xlfn.IFNA(VLOOKUP(B34,'Personale dipendente-Elenco'!$A$5:$F$104,2,FALSE),"")</f>
        <v/>
      </c>
      <c r="D34" s="218"/>
      <c r="E34" s="44"/>
      <c r="F34" s="123"/>
      <c r="G34" s="114"/>
      <c r="H34" s="181"/>
      <c r="I34" s="42">
        <f t="shared" si="0"/>
        <v>0</v>
      </c>
      <c r="J34" s="115"/>
    </row>
    <row r="35" spans="1:10" s="103" customFormat="1" x14ac:dyDescent="0.25">
      <c r="A35" s="190"/>
      <c r="B35" s="190"/>
      <c r="C35" s="41" t="str">
        <f>_xlfn.IFNA(VLOOKUP(B35,'Personale dipendente-Elenco'!$A$5:$F$104,2,FALSE),"")</f>
        <v/>
      </c>
      <c r="D35" s="218"/>
      <c r="E35" s="44"/>
      <c r="F35" s="123"/>
      <c r="G35" s="114"/>
      <c r="H35" s="181"/>
      <c r="I35" s="42">
        <f t="shared" si="0"/>
        <v>0</v>
      </c>
      <c r="J35" s="115"/>
    </row>
    <row r="36" spans="1:10" s="103" customFormat="1" x14ac:dyDescent="0.25">
      <c r="A36" s="190"/>
      <c r="B36" s="190"/>
      <c r="C36" s="41" t="str">
        <f>_xlfn.IFNA(VLOOKUP(B36,'Personale dipendente-Elenco'!$A$5:$F$104,2,FALSE),"")</f>
        <v/>
      </c>
      <c r="D36" s="218"/>
      <c r="E36" s="44"/>
      <c r="F36" s="123"/>
      <c r="G36" s="114"/>
      <c r="H36" s="181"/>
      <c r="I36" s="42">
        <f t="shared" si="0"/>
        <v>0</v>
      </c>
      <c r="J36" s="115"/>
    </row>
    <row r="37" spans="1:10" s="103" customFormat="1" x14ac:dyDescent="0.25">
      <c r="A37" s="190"/>
      <c r="B37" s="190"/>
      <c r="C37" s="41" t="str">
        <f>_xlfn.IFNA(VLOOKUP(B37,'Personale dipendente-Elenco'!$A$5:$F$104,2,FALSE),"")</f>
        <v/>
      </c>
      <c r="D37" s="218"/>
      <c r="E37" s="44"/>
      <c r="F37" s="123"/>
      <c r="G37" s="114"/>
      <c r="H37" s="181"/>
      <c r="I37" s="42">
        <f t="shared" si="0"/>
        <v>0</v>
      </c>
      <c r="J37" s="115"/>
    </row>
    <row r="38" spans="1:10" s="103" customFormat="1" x14ac:dyDescent="0.25">
      <c r="A38" s="190"/>
      <c r="B38" s="190"/>
      <c r="C38" s="41" t="str">
        <f>_xlfn.IFNA(VLOOKUP(B38,'Personale dipendente-Elenco'!$A$5:$F$104,2,FALSE),"")</f>
        <v/>
      </c>
      <c r="D38" s="218"/>
      <c r="E38" s="44"/>
      <c r="F38" s="123"/>
      <c r="G38" s="114"/>
      <c r="H38" s="181"/>
      <c r="I38" s="42">
        <f t="shared" si="0"/>
        <v>0</v>
      </c>
      <c r="J38" s="115"/>
    </row>
    <row r="39" spans="1:10" s="103" customFormat="1" x14ac:dyDescent="0.25">
      <c r="A39" s="190"/>
      <c r="B39" s="190"/>
      <c r="C39" s="41" t="str">
        <f>_xlfn.IFNA(VLOOKUP(B39,'Personale dipendente-Elenco'!$A$5:$F$104,2,FALSE),"")</f>
        <v/>
      </c>
      <c r="D39" s="218"/>
      <c r="E39" s="44"/>
      <c r="F39" s="123"/>
      <c r="G39" s="114"/>
      <c r="H39" s="181"/>
      <c r="I39" s="42">
        <f t="shared" si="0"/>
        <v>0</v>
      </c>
      <c r="J39" s="115"/>
    </row>
    <row r="40" spans="1:10" s="103" customFormat="1" x14ac:dyDescent="0.25">
      <c r="A40" s="190"/>
      <c r="B40" s="190"/>
      <c r="C40" s="41" t="str">
        <f>_xlfn.IFNA(VLOOKUP(B40,'Personale dipendente-Elenco'!$A$5:$F$104,2,FALSE),"")</f>
        <v/>
      </c>
      <c r="D40" s="218"/>
      <c r="E40" s="44"/>
      <c r="F40" s="123"/>
      <c r="G40" s="114"/>
      <c r="H40" s="181"/>
      <c r="I40" s="42">
        <f t="shared" si="0"/>
        <v>0</v>
      </c>
      <c r="J40" s="115"/>
    </row>
    <row r="41" spans="1:10" s="103" customFormat="1" x14ac:dyDescent="0.25">
      <c r="A41" s="190"/>
      <c r="B41" s="190"/>
      <c r="C41" s="41" t="str">
        <f>_xlfn.IFNA(VLOOKUP(B41,'Personale dipendente-Elenco'!$A$5:$F$104,2,FALSE),"")</f>
        <v/>
      </c>
      <c r="D41" s="218"/>
      <c r="E41" s="44"/>
      <c r="F41" s="123"/>
      <c r="G41" s="114"/>
      <c r="H41" s="181"/>
      <c r="I41" s="42">
        <f t="shared" si="0"/>
        <v>0</v>
      </c>
      <c r="J41" s="115"/>
    </row>
    <row r="42" spans="1:10" s="103" customFormat="1" x14ac:dyDescent="0.25">
      <c r="A42" s="190"/>
      <c r="B42" s="190"/>
      <c r="C42" s="41" t="str">
        <f>_xlfn.IFNA(VLOOKUP(B42,'Personale dipendente-Elenco'!$A$5:$F$104,2,FALSE),"")</f>
        <v/>
      </c>
      <c r="D42" s="218"/>
      <c r="E42" s="44"/>
      <c r="F42" s="123"/>
      <c r="G42" s="114"/>
      <c r="H42" s="181"/>
      <c r="I42" s="42">
        <f t="shared" si="0"/>
        <v>0</v>
      </c>
      <c r="J42" s="115"/>
    </row>
    <row r="43" spans="1:10" s="103" customFormat="1" x14ac:dyDescent="0.25">
      <c r="A43" s="190"/>
      <c r="B43" s="190"/>
      <c r="C43" s="41" t="str">
        <f>_xlfn.IFNA(VLOOKUP(B43,'Personale dipendente-Elenco'!$A$5:$F$104,2,FALSE),"")</f>
        <v/>
      </c>
      <c r="D43" s="218"/>
      <c r="E43" s="44"/>
      <c r="F43" s="123"/>
      <c r="G43" s="114"/>
      <c r="H43" s="181"/>
      <c r="I43" s="42">
        <f t="shared" si="0"/>
        <v>0</v>
      </c>
      <c r="J43" s="115"/>
    </row>
    <row r="44" spans="1:10" s="103" customFormat="1" x14ac:dyDescent="0.25">
      <c r="A44" s="190"/>
      <c r="B44" s="190"/>
      <c r="C44" s="41" t="str">
        <f>_xlfn.IFNA(VLOOKUP(B44,'Personale dipendente-Elenco'!$A$5:$F$104,2,FALSE),"")</f>
        <v/>
      </c>
      <c r="D44" s="218"/>
      <c r="E44" s="44"/>
      <c r="F44" s="123"/>
      <c r="G44" s="114"/>
      <c r="H44" s="181"/>
      <c r="I44" s="42">
        <f t="shared" si="0"/>
        <v>0</v>
      </c>
      <c r="J44" s="115"/>
    </row>
    <row r="45" spans="1:10" s="103" customFormat="1" x14ac:dyDescent="0.25">
      <c r="A45" s="190"/>
      <c r="B45" s="190"/>
      <c r="C45" s="41" t="str">
        <f>_xlfn.IFNA(VLOOKUP(B45,'Personale dipendente-Elenco'!$A$5:$F$104,2,FALSE),"")</f>
        <v/>
      </c>
      <c r="D45" s="218"/>
      <c r="E45" s="44"/>
      <c r="F45" s="123"/>
      <c r="G45" s="114"/>
      <c r="H45" s="181"/>
      <c r="I45" s="42">
        <f t="shared" si="0"/>
        <v>0</v>
      </c>
      <c r="J45" s="115"/>
    </row>
    <row r="46" spans="1:10" s="103" customFormat="1" x14ac:dyDescent="0.25">
      <c r="A46" s="190"/>
      <c r="B46" s="190"/>
      <c r="C46" s="41" t="str">
        <f>_xlfn.IFNA(VLOOKUP(B46,'Personale dipendente-Elenco'!$A$5:$F$104,2,FALSE),"")</f>
        <v/>
      </c>
      <c r="D46" s="218"/>
      <c r="E46" s="44"/>
      <c r="F46" s="123"/>
      <c r="G46" s="114"/>
      <c r="H46" s="181"/>
      <c r="I46" s="42">
        <f t="shared" si="0"/>
        <v>0</v>
      </c>
      <c r="J46" s="115"/>
    </row>
    <row r="47" spans="1:10" s="103" customFormat="1" x14ac:dyDescent="0.25">
      <c r="A47" s="190"/>
      <c r="B47" s="190"/>
      <c r="C47" s="41" t="str">
        <f>_xlfn.IFNA(VLOOKUP(B47,'Personale dipendente-Elenco'!$A$5:$F$104,2,FALSE),"")</f>
        <v/>
      </c>
      <c r="D47" s="218"/>
      <c r="E47" s="44"/>
      <c r="F47" s="123"/>
      <c r="G47" s="114"/>
      <c r="H47" s="181"/>
      <c r="I47" s="42">
        <f t="shared" si="0"/>
        <v>0</v>
      </c>
      <c r="J47" s="115"/>
    </row>
    <row r="48" spans="1:10" s="103" customFormat="1" x14ac:dyDescent="0.25">
      <c r="A48" s="190"/>
      <c r="B48" s="190"/>
      <c r="C48" s="41" t="str">
        <f>_xlfn.IFNA(VLOOKUP(B48,'Personale dipendente-Elenco'!$A$5:$F$104,2,FALSE),"")</f>
        <v/>
      </c>
      <c r="D48" s="218"/>
      <c r="E48" s="44"/>
      <c r="F48" s="123"/>
      <c r="G48" s="114"/>
      <c r="H48" s="181"/>
      <c r="I48" s="42">
        <f t="shared" si="0"/>
        <v>0</v>
      </c>
      <c r="J48" s="115"/>
    </row>
    <row r="49" spans="1:10" s="103" customFormat="1" x14ac:dyDescent="0.25">
      <c r="A49" s="190"/>
      <c r="B49" s="190"/>
      <c r="C49" s="41" t="str">
        <f>_xlfn.IFNA(VLOOKUP(B49,'Personale dipendente-Elenco'!$A$5:$F$104,2,FALSE),"")</f>
        <v/>
      </c>
      <c r="D49" s="218"/>
      <c r="E49" s="44"/>
      <c r="F49" s="123"/>
      <c r="G49" s="114"/>
      <c r="H49" s="181"/>
      <c r="I49" s="42">
        <f t="shared" si="0"/>
        <v>0</v>
      </c>
      <c r="J49" s="115"/>
    </row>
    <row r="50" spans="1:10" s="103" customFormat="1" x14ac:dyDescent="0.25">
      <c r="A50" s="190"/>
      <c r="B50" s="190"/>
      <c r="C50" s="41" t="str">
        <f>_xlfn.IFNA(VLOOKUP(B50,'Personale dipendente-Elenco'!$A$5:$F$104,2,FALSE),"")</f>
        <v/>
      </c>
      <c r="D50" s="218"/>
      <c r="E50" s="44"/>
      <c r="F50" s="123"/>
      <c r="G50" s="114"/>
      <c r="H50" s="181"/>
      <c r="I50" s="42">
        <f t="shared" si="0"/>
        <v>0</v>
      </c>
      <c r="J50" s="115"/>
    </row>
    <row r="51" spans="1:10" s="103" customFormat="1" x14ac:dyDescent="0.25">
      <c r="A51" s="190"/>
      <c r="B51" s="190"/>
      <c r="C51" s="41" t="str">
        <f>_xlfn.IFNA(VLOOKUP(B51,'Personale dipendente-Elenco'!$A$5:$F$104,2,FALSE),"")</f>
        <v/>
      </c>
      <c r="D51" s="218"/>
      <c r="E51" s="44"/>
      <c r="F51" s="123"/>
      <c r="G51" s="114"/>
      <c r="H51" s="181"/>
      <c r="I51" s="42">
        <f t="shared" si="0"/>
        <v>0</v>
      </c>
      <c r="J51" s="115"/>
    </row>
    <row r="52" spans="1:10" s="103" customFormat="1" x14ac:dyDescent="0.25">
      <c r="A52" s="190"/>
      <c r="B52" s="190"/>
      <c r="C52" s="41" t="str">
        <f>_xlfn.IFNA(VLOOKUP(B52,'Personale dipendente-Elenco'!$A$5:$F$104,2,FALSE),"")</f>
        <v/>
      </c>
      <c r="D52" s="218"/>
      <c r="E52" s="44"/>
      <c r="F52" s="123"/>
      <c r="G52" s="114"/>
      <c r="H52" s="181"/>
      <c r="I52" s="42">
        <f t="shared" si="0"/>
        <v>0</v>
      </c>
      <c r="J52" s="115"/>
    </row>
    <row r="53" spans="1:10" s="103" customFormat="1" x14ac:dyDescent="0.25">
      <c r="A53" s="190"/>
      <c r="B53" s="190"/>
      <c r="C53" s="41" t="str">
        <f>_xlfn.IFNA(VLOOKUP(B53,'Personale dipendente-Elenco'!$A$5:$F$104,2,FALSE),"")</f>
        <v/>
      </c>
      <c r="D53" s="218"/>
      <c r="E53" s="44"/>
      <c r="F53" s="123"/>
      <c r="G53" s="114"/>
      <c r="H53" s="181"/>
      <c r="I53" s="42">
        <f t="shared" si="0"/>
        <v>0</v>
      </c>
      <c r="J53" s="115"/>
    </row>
    <row r="54" spans="1:10" s="103" customFormat="1" x14ac:dyDescent="0.25">
      <c r="A54" s="190"/>
      <c r="B54" s="190"/>
      <c r="C54" s="41" t="str">
        <f>_xlfn.IFNA(VLOOKUP(B54,'Personale dipendente-Elenco'!$A$5:$F$104,2,FALSE),"")</f>
        <v/>
      </c>
      <c r="D54" s="218"/>
      <c r="E54" s="44"/>
      <c r="F54" s="123"/>
      <c r="G54" s="114"/>
      <c r="H54" s="181"/>
      <c r="I54" s="42">
        <f t="shared" si="0"/>
        <v>0</v>
      </c>
      <c r="J54" s="115"/>
    </row>
    <row r="55" spans="1:10" s="103" customFormat="1" x14ac:dyDescent="0.25">
      <c r="A55" s="190"/>
      <c r="B55" s="190"/>
      <c r="C55" s="41" t="str">
        <f>_xlfn.IFNA(VLOOKUP(B55,'Personale dipendente-Elenco'!$A$5:$F$104,2,FALSE),"")</f>
        <v/>
      </c>
      <c r="D55" s="218"/>
      <c r="E55" s="44"/>
      <c r="F55" s="123"/>
      <c r="G55" s="114"/>
      <c r="H55" s="181"/>
      <c r="I55" s="42">
        <f t="shared" si="0"/>
        <v>0</v>
      </c>
      <c r="J55" s="115"/>
    </row>
    <row r="56" spans="1:10" s="103" customFormat="1" x14ac:dyDescent="0.25">
      <c r="A56" s="190"/>
      <c r="B56" s="190"/>
      <c r="C56" s="41" t="str">
        <f>_xlfn.IFNA(VLOOKUP(B56,'Personale dipendente-Elenco'!$A$5:$F$104,2,FALSE),"")</f>
        <v/>
      </c>
      <c r="D56" s="218"/>
      <c r="E56" s="44"/>
      <c r="F56" s="123"/>
      <c r="G56" s="114"/>
      <c r="H56" s="181"/>
      <c r="I56" s="42">
        <f t="shared" si="0"/>
        <v>0</v>
      </c>
      <c r="J56" s="115"/>
    </row>
    <row r="57" spans="1:10" s="103" customFormat="1" x14ac:dyDescent="0.25">
      <c r="A57" s="190"/>
      <c r="B57" s="190"/>
      <c r="C57" s="41" t="str">
        <f>_xlfn.IFNA(VLOOKUP(B57,'Personale dipendente-Elenco'!$A$5:$F$104,2,FALSE),"")</f>
        <v/>
      </c>
      <c r="D57" s="218"/>
      <c r="E57" s="44"/>
      <c r="F57" s="123"/>
      <c r="G57" s="114"/>
      <c r="H57" s="181"/>
      <c r="I57" s="42">
        <f t="shared" si="0"/>
        <v>0</v>
      </c>
      <c r="J57" s="115"/>
    </row>
    <row r="58" spans="1:10" s="103" customFormat="1" x14ac:dyDescent="0.25">
      <c r="A58" s="190"/>
      <c r="B58" s="190"/>
      <c r="C58" s="41" t="str">
        <f>_xlfn.IFNA(VLOOKUP(B58,'Personale dipendente-Elenco'!$A$5:$F$104,2,FALSE),"")</f>
        <v/>
      </c>
      <c r="D58" s="218"/>
      <c r="E58" s="44"/>
      <c r="F58" s="123"/>
      <c r="G58" s="114"/>
      <c r="H58" s="181"/>
      <c r="I58" s="42">
        <f t="shared" si="0"/>
        <v>0</v>
      </c>
      <c r="J58" s="115"/>
    </row>
    <row r="59" spans="1:10" s="103" customFormat="1" x14ac:dyDescent="0.25">
      <c r="A59" s="190"/>
      <c r="B59" s="190"/>
      <c r="C59" s="41" t="str">
        <f>_xlfn.IFNA(VLOOKUP(B59,'Personale dipendente-Elenco'!$A$5:$F$104,2,FALSE),"")</f>
        <v/>
      </c>
      <c r="D59" s="218"/>
      <c r="E59" s="44"/>
      <c r="F59" s="123"/>
      <c r="G59" s="114"/>
      <c r="H59" s="181"/>
      <c r="I59" s="42">
        <f t="shared" si="0"/>
        <v>0</v>
      </c>
      <c r="J59" s="115"/>
    </row>
    <row r="60" spans="1:10" s="103" customFormat="1" x14ac:dyDescent="0.25">
      <c r="A60" s="190"/>
      <c r="B60" s="190"/>
      <c r="C60" s="41" t="str">
        <f>_xlfn.IFNA(VLOOKUP(B60,'Personale dipendente-Elenco'!$A$5:$F$104,2,FALSE),"")</f>
        <v/>
      </c>
      <c r="D60" s="218"/>
      <c r="E60" s="44"/>
      <c r="F60" s="123"/>
      <c r="G60" s="114"/>
      <c r="H60" s="181"/>
      <c r="I60" s="42">
        <f t="shared" si="0"/>
        <v>0</v>
      </c>
      <c r="J60" s="115"/>
    </row>
    <row r="61" spans="1:10" s="103" customFormat="1" x14ac:dyDescent="0.25">
      <c r="A61" s="190"/>
      <c r="B61" s="190"/>
      <c r="C61" s="41" t="str">
        <f>_xlfn.IFNA(VLOOKUP(B61,'Personale dipendente-Elenco'!$A$5:$F$104,2,FALSE),"")</f>
        <v/>
      </c>
      <c r="D61" s="218"/>
      <c r="E61" s="44"/>
      <c r="F61" s="123"/>
      <c r="G61" s="114"/>
      <c r="H61" s="181"/>
      <c r="I61" s="42">
        <f t="shared" si="0"/>
        <v>0</v>
      </c>
      <c r="J61" s="115"/>
    </row>
    <row r="62" spans="1:10" s="103" customFormat="1" x14ac:dyDescent="0.25">
      <c r="A62" s="190"/>
      <c r="B62" s="190"/>
      <c r="C62" s="41" t="str">
        <f>_xlfn.IFNA(VLOOKUP(B62,'Personale dipendente-Elenco'!$A$5:$F$104,2,FALSE),"")</f>
        <v/>
      </c>
      <c r="D62" s="218"/>
      <c r="E62" s="44"/>
      <c r="F62" s="123"/>
      <c r="G62" s="114"/>
      <c r="H62" s="181"/>
      <c r="I62" s="42">
        <f t="shared" si="0"/>
        <v>0</v>
      </c>
      <c r="J62" s="115"/>
    </row>
    <row r="63" spans="1:10" s="103" customFormat="1" x14ac:dyDescent="0.25">
      <c r="A63" s="190"/>
      <c r="B63" s="190"/>
      <c r="C63" s="41" t="str">
        <f>_xlfn.IFNA(VLOOKUP(B63,'Personale dipendente-Elenco'!$A$5:$F$104,2,FALSE),"")</f>
        <v/>
      </c>
      <c r="D63" s="218"/>
      <c r="E63" s="44"/>
      <c r="F63" s="123"/>
      <c r="G63" s="114"/>
      <c r="H63" s="181"/>
      <c r="I63" s="42">
        <f t="shared" si="0"/>
        <v>0</v>
      </c>
      <c r="J63" s="115"/>
    </row>
    <row r="64" spans="1:10" s="103" customFormat="1" x14ac:dyDescent="0.25">
      <c r="A64" s="190"/>
      <c r="B64" s="190"/>
      <c r="C64" s="41" t="str">
        <f>_xlfn.IFNA(VLOOKUP(B64,'Personale dipendente-Elenco'!$A$5:$F$104,2,FALSE),"")</f>
        <v/>
      </c>
      <c r="D64" s="218"/>
      <c r="E64" s="44"/>
      <c r="F64" s="123"/>
      <c r="G64" s="114"/>
      <c r="H64" s="181"/>
      <c r="I64" s="42">
        <f t="shared" si="0"/>
        <v>0</v>
      </c>
      <c r="J64" s="115"/>
    </row>
    <row r="65" spans="1:10" s="103" customFormat="1" x14ac:dyDescent="0.25">
      <c r="A65" s="190"/>
      <c r="B65" s="190"/>
      <c r="C65" s="41" t="str">
        <f>_xlfn.IFNA(VLOOKUP(B65,'Personale dipendente-Elenco'!$A$5:$F$104,2,FALSE),"")</f>
        <v/>
      </c>
      <c r="D65" s="218"/>
      <c r="E65" s="44"/>
      <c r="F65" s="123"/>
      <c r="G65" s="114"/>
      <c r="H65" s="181"/>
      <c r="I65" s="42">
        <f t="shared" si="0"/>
        <v>0</v>
      </c>
      <c r="J65" s="115"/>
    </row>
    <row r="66" spans="1:10" s="103" customFormat="1" x14ac:dyDescent="0.25">
      <c r="A66" s="190"/>
      <c r="B66" s="190"/>
      <c r="C66" s="41" t="str">
        <f>_xlfn.IFNA(VLOOKUP(B66,'Personale dipendente-Elenco'!$A$5:$F$104,2,FALSE),"")</f>
        <v/>
      </c>
      <c r="D66" s="218"/>
      <c r="E66" s="44"/>
      <c r="F66" s="123"/>
      <c r="G66" s="114"/>
      <c r="H66" s="181"/>
      <c r="I66" s="42">
        <f t="shared" si="0"/>
        <v>0</v>
      </c>
      <c r="J66" s="115"/>
    </row>
    <row r="67" spans="1:10" s="103" customFormat="1" x14ac:dyDescent="0.25">
      <c r="A67" s="190"/>
      <c r="B67" s="190"/>
      <c r="C67" s="41" t="str">
        <f>_xlfn.IFNA(VLOOKUP(B67,'Personale dipendente-Elenco'!$A$5:$F$104,2,FALSE),"")</f>
        <v/>
      </c>
      <c r="D67" s="218"/>
      <c r="E67" s="44"/>
      <c r="F67" s="123"/>
      <c r="G67" s="114"/>
      <c r="H67" s="181"/>
      <c r="I67" s="42">
        <f t="shared" si="0"/>
        <v>0</v>
      </c>
      <c r="J67" s="115"/>
    </row>
    <row r="68" spans="1:10" s="103" customFormat="1" x14ac:dyDescent="0.25">
      <c r="A68" s="190"/>
      <c r="B68" s="190"/>
      <c r="C68" s="41" t="str">
        <f>_xlfn.IFNA(VLOOKUP(B68,'Personale dipendente-Elenco'!$A$5:$F$104,2,FALSE),"")</f>
        <v/>
      </c>
      <c r="D68" s="218"/>
      <c r="E68" s="44"/>
      <c r="F68" s="123"/>
      <c r="G68" s="114"/>
      <c r="H68" s="181"/>
      <c r="I68" s="42">
        <f t="shared" si="0"/>
        <v>0</v>
      </c>
      <c r="J68" s="115"/>
    </row>
    <row r="69" spans="1:10" s="103" customFormat="1" x14ac:dyDescent="0.25">
      <c r="A69" s="190"/>
      <c r="B69" s="190"/>
      <c r="C69" s="41" t="str">
        <f>_xlfn.IFNA(VLOOKUP(B69,'Personale dipendente-Elenco'!$A$5:$F$104,2,FALSE),"")</f>
        <v/>
      </c>
      <c r="D69" s="218"/>
      <c r="E69" s="44"/>
      <c r="F69" s="123"/>
      <c r="G69" s="114"/>
      <c r="H69" s="181"/>
      <c r="I69" s="42">
        <f t="shared" ref="I69:I104" si="1">G69*H69</f>
        <v>0</v>
      </c>
      <c r="J69" s="115"/>
    </row>
    <row r="70" spans="1:10" s="103" customFormat="1" x14ac:dyDescent="0.25">
      <c r="A70" s="190"/>
      <c r="B70" s="190"/>
      <c r="C70" s="41" t="str">
        <f>_xlfn.IFNA(VLOOKUP(B70,'Personale dipendente-Elenco'!$A$5:$F$104,2,FALSE),"")</f>
        <v/>
      </c>
      <c r="D70" s="218"/>
      <c r="E70" s="44"/>
      <c r="F70" s="123"/>
      <c r="G70" s="114"/>
      <c r="H70" s="181"/>
      <c r="I70" s="42">
        <f t="shared" si="1"/>
        <v>0</v>
      </c>
      <c r="J70" s="115"/>
    </row>
    <row r="71" spans="1:10" s="103" customFormat="1" x14ac:dyDescent="0.25">
      <c r="A71" s="190"/>
      <c r="B71" s="190"/>
      <c r="C71" s="41" t="str">
        <f>_xlfn.IFNA(VLOOKUP(B71,'Personale dipendente-Elenco'!$A$5:$F$104,2,FALSE),"")</f>
        <v/>
      </c>
      <c r="D71" s="218"/>
      <c r="E71" s="44"/>
      <c r="F71" s="123"/>
      <c r="G71" s="114"/>
      <c r="H71" s="181"/>
      <c r="I71" s="42">
        <f t="shared" si="1"/>
        <v>0</v>
      </c>
      <c r="J71" s="115"/>
    </row>
    <row r="72" spans="1:10" s="103" customFormat="1" x14ac:dyDescent="0.25">
      <c r="A72" s="190"/>
      <c r="B72" s="190"/>
      <c r="C72" s="41" t="str">
        <f>_xlfn.IFNA(VLOOKUP(B72,'Personale dipendente-Elenco'!$A$5:$F$104,2,FALSE),"")</f>
        <v/>
      </c>
      <c r="D72" s="218"/>
      <c r="E72" s="44"/>
      <c r="F72" s="123"/>
      <c r="G72" s="114"/>
      <c r="H72" s="181"/>
      <c r="I72" s="42">
        <f t="shared" si="1"/>
        <v>0</v>
      </c>
      <c r="J72" s="115"/>
    </row>
    <row r="73" spans="1:10" s="103" customFormat="1" x14ac:dyDescent="0.25">
      <c r="A73" s="190"/>
      <c r="B73" s="190"/>
      <c r="C73" s="41" t="str">
        <f>_xlfn.IFNA(VLOOKUP(B73,'Personale dipendente-Elenco'!$A$5:$F$104,2,FALSE),"")</f>
        <v/>
      </c>
      <c r="D73" s="218"/>
      <c r="E73" s="44"/>
      <c r="F73" s="123"/>
      <c r="G73" s="114"/>
      <c r="H73" s="181"/>
      <c r="I73" s="42">
        <f t="shared" si="1"/>
        <v>0</v>
      </c>
      <c r="J73" s="115"/>
    </row>
    <row r="74" spans="1:10" s="103" customFormat="1" x14ac:dyDescent="0.25">
      <c r="A74" s="190"/>
      <c r="B74" s="190"/>
      <c r="C74" s="41" t="str">
        <f>_xlfn.IFNA(VLOOKUP(B74,'Personale dipendente-Elenco'!$A$5:$F$104,2,FALSE),"")</f>
        <v/>
      </c>
      <c r="D74" s="218"/>
      <c r="E74" s="44"/>
      <c r="F74" s="123"/>
      <c r="G74" s="114"/>
      <c r="H74" s="181"/>
      <c r="I74" s="42">
        <f t="shared" si="1"/>
        <v>0</v>
      </c>
      <c r="J74" s="115"/>
    </row>
    <row r="75" spans="1:10" s="103" customFormat="1" x14ac:dyDescent="0.25">
      <c r="A75" s="190"/>
      <c r="B75" s="190"/>
      <c r="C75" s="41" t="str">
        <f>_xlfn.IFNA(VLOOKUP(B75,'Personale dipendente-Elenco'!$A$5:$F$104,2,FALSE),"")</f>
        <v/>
      </c>
      <c r="D75" s="218"/>
      <c r="E75" s="44"/>
      <c r="F75" s="123"/>
      <c r="G75" s="114"/>
      <c r="H75" s="181"/>
      <c r="I75" s="42">
        <f t="shared" si="1"/>
        <v>0</v>
      </c>
      <c r="J75" s="115"/>
    </row>
    <row r="76" spans="1:10" s="103" customFormat="1" x14ac:dyDescent="0.25">
      <c r="A76" s="190"/>
      <c r="B76" s="190"/>
      <c r="C76" s="41" t="str">
        <f>_xlfn.IFNA(VLOOKUP(B76,'Personale dipendente-Elenco'!$A$5:$F$104,2,FALSE),"")</f>
        <v/>
      </c>
      <c r="D76" s="218"/>
      <c r="E76" s="44"/>
      <c r="F76" s="123"/>
      <c r="G76" s="114"/>
      <c r="H76" s="181"/>
      <c r="I76" s="42">
        <f t="shared" si="1"/>
        <v>0</v>
      </c>
      <c r="J76" s="115"/>
    </row>
    <row r="77" spans="1:10" s="103" customFormat="1" x14ac:dyDescent="0.25">
      <c r="A77" s="190"/>
      <c r="B77" s="190"/>
      <c r="C77" s="41" t="str">
        <f>_xlfn.IFNA(VLOOKUP(B77,'Personale dipendente-Elenco'!$A$5:$F$104,2,FALSE),"")</f>
        <v/>
      </c>
      <c r="D77" s="218"/>
      <c r="E77" s="44"/>
      <c r="F77" s="123"/>
      <c r="G77" s="114"/>
      <c r="H77" s="181"/>
      <c r="I77" s="42">
        <f t="shared" si="1"/>
        <v>0</v>
      </c>
      <c r="J77" s="115"/>
    </row>
    <row r="78" spans="1:10" s="103" customFormat="1" x14ac:dyDescent="0.25">
      <c r="A78" s="190"/>
      <c r="B78" s="190"/>
      <c r="C78" s="41" t="str">
        <f>_xlfn.IFNA(VLOOKUP(B78,'Personale dipendente-Elenco'!$A$5:$F$104,2,FALSE),"")</f>
        <v/>
      </c>
      <c r="D78" s="218"/>
      <c r="E78" s="44"/>
      <c r="F78" s="123"/>
      <c r="G78" s="114"/>
      <c r="H78" s="181"/>
      <c r="I78" s="42">
        <f t="shared" si="1"/>
        <v>0</v>
      </c>
      <c r="J78" s="115"/>
    </row>
    <row r="79" spans="1:10" s="103" customFormat="1" x14ac:dyDescent="0.25">
      <c r="A79" s="190"/>
      <c r="B79" s="190"/>
      <c r="C79" s="41" t="str">
        <f>_xlfn.IFNA(VLOOKUP(B79,'Personale dipendente-Elenco'!$A$5:$F$104,2,FALSE),"")</f>
        <v/>
      </c>
      <c r="D79" s="218"/>
      <c r="E79" s="44"/>
      <c r="F79" s="123"/>
      <c r="G79" s="114"/>
      <c r="H79" s="181"/>
      <c r="I79" s="42">
        <f t="shared" si="1"/>
        <v>0</v>
      </c>
      <c r="J79" s="115"/>
    </row>
    <row r="80" spans="1:10" s="103" customFormat="1" x14ac:dyDescent="0.25">
      <c r="A80" s="190"/>
      <c r="B80" s="190"/>
      <c r="C80" s="41" t="str">
        <f>_xlfn.IFNA(VLOOKUP(B80,'Personale dipendente-Elenco'!$A$5:$F$104,2,FALSE),"")</f>
        <v/>
      </c>
      <c r="D80" s="218"/>
      <c r="E80" s="44"/>
      <c r="F80" s="123"/>
      <c r="G80" s="114"/>
      <c r="H80" s="181"/>
      <c r="I80" s="42">
        <f t="shared" si="1"/>
        <v>0</v>
      </c>
      <c r="J80" s="115"/>
    </row>
    <row r="81" spans="1:9" s="103" customFormat="1" x14ac:dyDescent="0.25">
      <c r="A81" s="190"/>
      <c r="B81" s="190"/>
      <c r="C81" s="41" t="str">
        <f>_xlfn.IFNA(VLOOKUP(B81,'Personale dipendente-Elenco'!$A$5:$F$104,2,FALSE),"")</f>
        <v/>
      </c>
      <c r="D81" s="218"/>
      <c r="E81" s="44"/>
      <c r="F81" s="123"/>
      <c r="G81" s="114"/>
      <c r="H81" s="181"/>
      <c r="I81" s="42">
        <f t="shared" si="1"/>
        <v>0</v>
      </c>
    </row>
    <row r="82" spans="1:9" s="103" customFormat="1" x14ac:dyDescent="0.25">
      <c r="A82" s="190"/>
      <c r="B82" s="190"/>
      <c r="C82" s="41" t="str">
        <f>_xlfn.IFNA(VLOOKUP(B82,'Personale dipendente-Elenco'!$A$5:$F$104,2,FALSE),"")</f>
        <v/>
      </c>
      <c r="D82" s="218"/>
      <c r="E82" s="44"/>
      <c r="F82" s="123"/>
      <c r="G82" s="114"/>
      <c r="H82" s="181"/>
      <c r="I82" s="42">
        <f t="shared" si="1"/>
        <v>0</v>
      </c>
    </row>
    <row r="83" spans="1:9" s="103" customFormat="1" x14ac:dyDescent="0.25">
      <c r="A83" s="190"/>
      <c r="B83" s="190"/>
      <c r="C83" s="41" t="str">
        <f>_xlfn.IFNA(VLOOKUP(B83,'Personale dipendente-Elenco'!$A$5:$F$104,2,FALSE),"")</f>
        <v/>
      </c>
      <c r="D83" s="218"/>
      <c r="E83" s="44"/>
      <c r="F83" s="123"/>
      <c r="G83" s="114"/>
      <c r="H83" s="181"/>
      <c r="I83" s="42">
        <f t="shared" si="1"/>
        <v>0</v>
      </c>
    </row>
    <row r="84" spans="1:9" s="103" customFormat="1" x14ac:dyDescent="0.25">
      <c r="A84" s="190"/>
      <c r="B84" s="190"/>
      <c r="C84" s="41" t="str">
        <f>_xlfn.IFNA(VLOOKUP(B84,'Personale dipendente-Elenco'!$A$5:$F$104,2,FALSE),"")</f>
        <v/>
      </c>
      <c r="D84" s="218"/>
      <c r="E84" s="44"/>
      <c r="F84" s="123"/>
      <c r="G84" s="114"/>
      <c r="H84" s="181"/>
      <c r="I84" s="42">
        <f t="shared" si="1"/>
        <v>0</v>
      </c>
    </row>
    <row r="85" spans="1:9" s="103" customFormat="1" x14ac:dyDescent="0.25">
      <c r="A85" s="190"/>
      <c r="B85" s="190"/>
      <c r="C85" s="41" t="str">
        <f>_xlfn.IFNA(VLOOKUP(B85,'Personale dipendente-Elenco'!$A$5:$F$104,2,FALSE),"")</f>
        <v/>
      </c>
      <c r="D85" s="218"/>
      <c r="E85" s="44"/>
      <c r="F85" s="123"/>
      <c r="G85" s="114"/>
      <c r="H85" s="181"/>
      <c r="I85" s="42">
        <f t="shared" si="1"/>
        <v>0</v>
      </c>
    </row>
    <row r="86" spans="1:9" s="103" customFormat="1" x14ac:dyDescent="0.25">
      <c r="A86" s="190"/>
      <c r="B86" s="190"/>
      <c r="C86" s="41" t="str">
        <f>_xlfn.IFNA(VLOOKUP(B86,'Personale dipendente-Elenco'!$A$5:$F$104,2,FALSE),"")</f>
        <v/>
      </c>
      <c r="D86" s="218"/>
      <c r="E86" s="44"/>
      <c r="F86" s="123"/>
      <c r="G86" s="114"/>
      <c r="H86" s="181"/>
      <c r="I86" s="42">
        <f t="shared" si="1"/>
        <v>0</v>
      </c>
    </row>
    <row r="87" spans="1:9" s="103" customFormat="1" x14ac:dyDescent="0.25">
      <c r="A87" s="190"/>
      <c r="B87" s="190"/>
      <c r="C87" s="41" t="str">
        <f>_xlfn.IFNA(VLOOKUP(B87,'Personale dipendente-Elenco'!$A$5:$F$104,2,FALSE),"")</f>
        <v/>
      </c>
      <c r="D87" s="218"/>
      <c r="E87" s="44"/>
      <c r="F87" s="123"/>
      <c r="G87" s="114"/>
      <c r="H87" s="181"/>
      <c r="I87" s="42">
        <f t="shared" si="1"/>
        <v>0</v>
      </c>
    </row>
    <row r="88" spans="1:9" s="103" customFormat="1" x14ac:dyDescent="0.25">
      <c r="A88" s="190"/>
      <c r="B88" s="190"/>
      <c r="C88" s="41" t="str">
        <f>_xlfn.IFNA(VLOOKUP(B88,'Personale dipendente-Elenco'!$A$5:$F$104,2,FALSE),"")</f>
        <v/>
      </c>
      <c r="D88" s="218"/>
      <c r="E88" s="44"/>
      <c r="F88" s="123"/>
      <c r="G88" s="114"/>
      <c r="H88" s="181"/>
      <c r="I88" s="42">
        <f t="shared" si="1"/>
        <v>0</v>
      </c>
    </row>
    <row r="89" spans="1:9" s="103" customFormat="1" x14ac:dyDescent="0.25">
      <c r="A89" s="190"/>
      <c r="B89" s="190"/>
      <c r="C89" s="41" t="str">
        <f>_xlfn.IFNA(VLOOKUP(B89,'Personale dipendente-Elenco'!$A$5:$F$104,2,FALSE),"")</f>
        <v/>
      </c>
      <c r="D89" s="218"/>
      <c r="E89" s="44"/>
      <c r="F89" s="123"/>
      <c r="G89" s="114"/>
      <c r="H89" s="181"/>
      <c r="I89" s="42">
        <f t="shared" si="1"/>
        <v>0</v>
      </c>
    </row>
    <row r="90" spans="1:9" s="103" customFormat="1" x14ac:dyDescent="0.25">
      <c r="A90" s="190"/>
      <c r="B90" s="190"/>
      <c r="C90" s="41" t="str">
        <f>_xlfn.IFNA(VLOOKUP(B90,'Personale dipendente-Elenco'!$A$5:$F$104,2,FALSE),"")</f>
        <v/>
      </c>
      <c r="D90" s="218"/>
      <c r="E90" s="44"/>
      <c r="F90" s="123"/>
      <c r="G90" s="114"/>
      <c r="H90" s="181"/>
      <c r="I90" s="42">
        <f t="shared" si="1"/>
        <v>0</v>
      </c>
    </row>
    <row r="91" spans="1:9" s="103" customFormat="1" x14ac:dyDescent="0.25">
      <c r="A91" s="190"/>
      <c r="B91" s="190"/>
      <c r="C91" s="41" t="str">
        <f>_xlfn.IFNA(VLOOKUP(B91,'Personale dipendente-Elenco'!$A$5:$F$104,2,FALSE),"")</f>
        <v/>
      </c>
      <c r="D91" s="218"/>
      <c r="E91" s="44"/>
      <c r="F91" s="123"/>
      <c r="G91" s="114"/>
      <c r="H91" s="181"/>
      <c r="I91" s="42">
        <f t="shared" si="1"/>
        <v>0</v>
      </c>
    </row>
    <row r="92" spans="1:9" s="103" customFormat="1" x14ac:dyDescent="0.25">
      <c r="A92" s="190"/>
      <c r="B92" s="190"/>
      <c r="C92" s="41" t="str">
        <f>_xlfn.IFNA(VLOOKUP(B92,'Personale dipendente-Elenco'!$A$5:$F$104,2,FALSE),"")</f>
        <v/>
      </c>
      <c r="D92" s="218"/>
      <c r="E92" s="44"/>
      <c r="F92" s="123"/>
      <c r="G92" s="114"/>
      <c r="H92" s="181"/>
      <c r="I92" s="42">
        <f t="shared" si="1"/>
        <v>0</v>
      </c>
    </row>
    <row r="93" spans="1:9" s="103" customFormat="1" x14ac:dyDescent="0.25">
      <c r="A93" s="190"/>
      <c r="B93" s="190"/>
      <c r="C93" s="41" t="str">
        <f>_xlfn.IFNA(VLOOKUP(B93,'Personale dipendente-Elenco'!$A$5:$F$104,2,FALSE),"")</f>
        <v/>
      </c>
      <c r="D93" s="218"/>
      <c r="E93" s="44"/>
      <c r="F93" s="123"/>
      <c r="G93" s="114"/>
      <c r="H93" s="181"/>
      <c r="I93" s="42">
        <f t="shared" si="1"/>
        <v>0</v>
      </c>
    </row>
    <row r="94" spans="1:9" s="103" customFormat="1" x14ac:dyDescent="0.25">
      <c r="A94" s="190"/>
      <c r="B94" s="190"/>
      <c r="C94" s="41" t="str">
        <f>_xlfn.IFNA(VLOOKUP(B94,'Personale dipendente-Elenco'!$A$5:$F$104,2,FALSE),"")</f>
        <v/>
      </c>
      <c r="D94" s="218"/>
      <c r="E94" s="44"/>
      <c r="F94" s="123"/>
      <c r="G94" s="114"/>
      <c r="H94" s="181"/>
      <c r="I94" s="42">
        <f t="shared" si="1"/>
        <v>0</v>
      </c>
    </row>
    <row r="95" spans="1:9" s="103" customFormat="1" x14ac:dyDescent="0.25">
      <c r="A95" s="190"/>
      <c r="B95" s="190"/>
      <c r="C95" s="41" t="str">
        <f>_xlfn.IFNA(VLOOKUP(B95,'Personale dipendente-Elenco'!$A$5:$F$104,2,FALSE),"")</f>
        <v/>
      </c>
      <c r="D95" s="218"/>
      <c r="E95" s="44"/>
      <c r="F95" s="123"/>
      <c r="G95" s="114"/>
      <c r="H95" s="181"/>
      <c r="I95" s="42">
        <f t="shared" si="1"/>
        <v>0</v>
      </c>
    </row>
    <row r="96" spans="1:9" s="103" customFormat="1" x14ac:dyDescent="0.25">
      <c r="A96" s="190"/>
      <c r="B96" s="190"/>
      <c r="C96" s="41" t="str">
        <f>_xlfn.IFNA(VLOOKUP(B96,'Personale dipendente-Elenco'!$A$5:$F$104,2,FALSE),"")</f>
        <v/>
      </c>
      <c r="D96" s="218"/>
      <c r="E96" s="44"/>
      <c r="F96" s="123"/>
      <c r="G96" s="114"/>
      <c r="H96" s="181"/>
      <c r="I96" s="42">
        <f t="shared" si="1"/>
        <v>0</v>
      </c>
    </row>
    <row r="97" spans="1:9" s="103" customFormat="1" x14ac:dyDescent="0.25">
      <c r="A97" s="190"/>
      <c r="B97" s="190"/>
      <c r="C97" s="41" t="str">
        <f>_xlfn.IFNA(VLOOKUP(B97,'Personale dipendente-Elenco'!$A$5:$F$104,2,FALSE),"")</f>
        <v/>
      </c>
      <c r="D97" s="218"/>
      <c r="E97" s="44"/>
      <c r="F97" s="123"/>
      <c r="G97" s="114"/>
      <c r="H97" s="181"/>
      <c r="I97" s="42">
        <f t="shared" si="1"/>
        <v>0</v>
      </c>
    </row>
    <row r="98" spans="1:9" s="103" customFormat="1" x14ac:dyDescent="0.25">
      <c r="A98" s="190"/>
      <c r="B98" s="190"/>
      <c r="C98" s="41" t="str">
        <f>_xlfn.IFNA(VLOOKUP(B98,'Personale dipendente-Elenco'!$A$5:$F$104,2,FALSE),"")</f>
        <v/>
      </c>
      <c r="D98" s="218"/>
      <c r="E98" s="44"/>
      <c r="F98" s="123"/>
      <c r="G98" s="114"/>
      <c r="H98" s="181"/>
      <c r="I98" s="42">
        <f t="shared" si="1"/>
        <v>0</v>
      </c>
    </row>
    <row r="99" spans="1:9" s="103" customFormat="1" x14ac:dyDescent="0.25">
      <c r="A99" s="190"/>
      <c r="B99" s="190"/>
      <c r="C99" s="41" t="str">
        <f>_xlfn.IFNA(VLOOKUP(B99,'Personale dipendente-Elenco'!$A$5:$F$104,2,FALSE),"")</f>
        <v/>
      </c>
      <c r="D99" s="218"/>
      <c r="E99" s="44"/>
      <c r="F99" s="123"/>
      <c r="G99" s="114"/>
      <c r="H99" s="181"/>
      <c r="I99" s="42">
        <f t="shared" si="1"/>
        <v>0</v>
      </c>
    </row>
    <row r="100" spans="1:9" s="103" customFormat="1" x14ac:dyDescent="0.25">
      <c r="A100" s="190"/>
      <c r="B100" s="190"/>
      <c r="C100" s="41" t="str">
        <f>_xlfn.IFNA(VLOOKUP(B100,'Personale dipendente-Elenco'!$A$5:$F$104,2,FALSE),"")</f>
        <v/>
      </c>
      <c r="D100" s="218"/>
      <c r="E100" s="44"/>
      <c r="F100" s="123"/>
      <c r="G100" s="114"/>
      <c r="H100" s="181"/>
      <c r="I100" s="42">
        <f t="shared" si="1"/>
        <v>0</v>
      </c>
    </row>
    <row r="101" spans="1:9" s="103" customFormat="1" x14ac:dyDescent="0.25">
      <c r="A101" s="190"/>
      <c r="B101" s="190"/>
      <c r="C101" s="41" t="str">
        <f>_xlfn.IFNA(VLOOKUP(B101,'Personale dipendente-Elenco'!$A$5:$F$104,2,FALSE),"")</f>
        <v/>
      </c>
      <c r="D101" s="218"/>
      <c r="E101" s="44"/>
      <c r="F101" s="123"/>
      <c r="G101" s="114"/>
      <c r="H101" s="181"/>
      <c r="I101" s="42">
        <f t="shared" si="1"/>
        <v>0</v>
      </c>
    </row>
    <row r="102" spans="1:9" s="103" customFormat="1" x14ac:dyDescent="0.25">
      <c r="A102" s="190"/>
      <c r="B102" s="190"/>
      <c r="C102" s="41" t="str">
        <f>_xlfn.IFNA(VLOOKUP(B102,'Personale dipendente-Elenco'!$A$5:$F$104,2,FALSE),"")</f>
        <v/>
      </c>
      <c r="D102" s="218"/>
      <c r="E102" s="44"/>
      <c r="F102" s="123"/>
      <c r="G102" s="114"/>
      <c r="H102" s="181"/>
      <c r="I102" s="42">
        <f t="shared" si="1"/>
        <v>0</v>
      </c>
    </row>
    <row r="103" spans="1:9" s="103" customFormat="1" x14ac:dyDescent="0.25">
      <c r="A103" s="190"/>
      <c r="B103" s="190"/>
      <c r="C103" s="41" t="str">
        <f>_xlfn.IFNA(VLOOKUP(B103,'Personale dipendente-Elenco'!$A$5:$F$104,2,FALSE),"")</f>
        <v/>
      </c>
      <c r="D103" s="218"/>
      <c r="E103" s="44"/>
      <c r="F103" s="123"/>
      <c r="G103" s="114"/>
      <c r="H103" s="181"/>
      <c r="I103" s="42">
        <f t="shared" si="1"/>
        <v>0</v>
      </c>
    </row>
    <row r="104" spans="1:9" s="103" customFormat="1" x14ac:dyDescent="0.25">
      <c r="A104" s="190"/>
      <c r="B104" s="190"/>
      <c r="C104" s="41" t="str">
        <f>_xlfn.IFNA(VLOOKUP(B104,'Personale dipendente-Elenco'!$A$5:$F$104,2,FALSE),"")</f>
        <v/>
      </c>
      <c r="D104" s="218"/>
      <c r="E104" s="44"/>
      <c r="F104" s="123"/>
      <c r="G104" s="114"/>
      <c r="H104" s="181"/>
      <c r="I104" s="42">
        <f t="shared" si="1"/>
        <v>0</v>
      </c>
    </row>
    <row r="105" spans="1:9" x14ac:dyDescent="0.25">
      <c r="A105" s="41" t="s">
        <v>31</v>
      </c>
      <c r="B105" s="41">
        <f>SUBTOTAL(103,DipendentiCosti[DIPENDENTE
Selezionare la persona coinvolta nel progetto])</f>
        <v>0</v>
      </c>
      <c r="C105" s="41"/>
      <c r="D105" s="41"/>
      <c r="E105" s="37"/>
      <c r="F105" s="37"/>
      <c r="G105" s="43"/>
      <c r="H105" s="189">
        <f>SUBTOTAL(109,DipendentiCosti[N. ORE LAVORATE NEL PROGETTO
nel mese di riferimento del cedolino])</f>
        <v>0</v>
      </c>
      <c r="I105" s="43">
        <f>SUBTOTAL(109,DipendentiCosti[IMPORTO IMPUTATO AL PROGETTO])</f>
        <v>0</v>
      </c>
    </row>
  </sheetData>
  <sheetProtection algorithmName="SHA-512" hashValue="ieWnSSVBMdZpWepVa2o4k08LbETd4jqaR8qJak267h8VwH8OhENt+TDe17OdJgUlUoN5CMaN9jXqhJkuIy4qRQ==" saltValue="iDox75qtUlJe0yoDM91J+A==" spinCount="100000" sheet="1" objects="1" scenarios="1" selectLockedCells="1" sort="0" autoFilter="0"/>
  <mergeCells count="1">
    <mergeCell ref="A1:I1"/>
  </mergeCells>
  <dataValidations count="4">
    <dataValidation type="list" allowBlank="1" showInputMessage="1" showErrorMessage="1" sqref="E5:E104" xr:uid="{00000000-0002-0000-0300-000000000000}">
      <formula1>MeseAnno</formula1>
    </dataValidation>
    <dataValidation type="list" allowBlank="1" showInputMessage="1" showErrorMessage="1" sqref="A5:A104" xr:uid="{00000000-0002-0000-0300-000001000000}">
      <formula1>VociDipendenti</formula1>
    </dataValidation>
    <dataValidation type="decimal" operator="greaterThan" allowBlank="1" showInputMessage="1" showErrorMessage="1" sqref="G5:G104" xr:uid="{36658E02-2E23-4770-BABF-E641B3086EF0}">
      <formula1>0</formula1>
    </dataValidation>
    <dataValidation type="whole" operator="greaterThan" allowBlank="1" showInputMessage="1" showErrorMessage="1" sqref="H5:H104" xr:uid="{B4900B44-9F1A-4A9E-AC02-B54A67E5E04B}">
      <formula1>0</formula1>
    </dataValidation>
  </dataValidations>
  <pageMargins left="0.23622047244094491" right="0.23622047244094491" top="0.74803149606299213" bottom="0.74803149606299213" header="0.31496062992125984" footer="0.31496062992125984"/>
  <pageSetup scale="58"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6D5B158-671B-4F78-B71E-CF07D0746BB1}">
          <x14:formula1>
            <xm:f>'Personale dipendente-Elenco'!$A$5:$A$104</xm:f>
          </x14:formula1>
          <xm:sqref>B5:B104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theme="8" tint="-0.249977111117893"/>
    <pageSetUpPr fitToPage="1"/>
  </sheetPr>
  <dimension ref="A1:I104"/>
  <sheetViews>
    <sheetView showGridLines="0" topLeftCell="B1" zoomScale="118" zoomScaleNormal="118" workbookViewId="0">
      <selection activeCell="B5" sqref="B5"/>
    </sheetView>
  </sheetViews>
  <sheetFormatPr defaultColWidth="9.1796875" defaultRowHeight="12.5" x14ac:dyDescent="0.25"/>
  <cols>
    <col min="1" max="1" width="21.81640625" style="215" hidden="1" customWidth="1"/>
    <col min="2" max="2" width="30.1796875" style="3" customWidth="1"/>
    <col min="3" max="3" width="24.7265625" style="3" customWidth="1"/>
    <col min="4" max="4" width="16.26953125" style="3" customWidth="1"/>
    <col min="5" max="5" width="18.453125" style="3" customWidth="1"/>
    <col min="6" max="6" width="25.1796875" style="3" customWidth="1"/>
    <col min="7" max="7" width="39" style="3" customWidth="1"/>
    <col min="8" max="8" width="17" style="38" customWidth="1"/>
    <col min="9" max="9" width="13.26953125" style="3" customWidth="1"/>
    <col min="10" max="16384" width="9.1796875" style="3"/>
  </cols>
  <sheetData>
    <row r="1" spans="1:9" ht="22.5" customHeight="1" x14ac:dyDescent="0.25">
      <c r="B1" s="251" t="s">
        <v>76</v>
      </c>
      <c r="C1" s="251"/>
      <c r="D1" s="251"/>
      <c r="E1" s="251"/>
      <c r="F1" s="251"/>
      <c r="G1" s="251"/>
      <c r="H1" s="251"/>
      <c r="I1" s="251"/>
    </row>
    <row r="2" spans="1:9" x14ac:dyDescent="0.25">
      <c r="B2" s="3" t="s">
        <v>77</v>
      </c>
    </row>
    <row r="3" spans="1:9" ht="12.75" customHeight="1" x14ac:dyDescent="0.25"/>
    <row r="4" spans="1:9" ht="30" customHeight="1" x14ac:dyDescent="0.25">
      <c r="A4" s="216" t="s">
        <v>61</v>
      </c>
      <c r="B4" s="192" t="s">
        <v>78</v>
      </c>
      <c r="C4" s="192" t="s">
        <v>79</v>
      </c>
      <c r="D4" s="192" t="s">
        <v>80</v>
      </c>
      <c r="E4" s="192" t="s">
        <v>106</v>
      </c>
      <c r="F4" s="193" t="s">
        <v>81</v>
      </c>
      <c r="G4" s="192" t="s">
        <v>82</v>
      </c>
      <c r="H4" s="194" t="s">
        <v>83</v>
      </c>
      <c r="I4" s="192" t="s">
        <v>84</v>
      </c>
    </row>
    <row r="5" spans="1:9" x14ac:dyDescent="0.25">
      <c r="A5" s="191" t="str">
        <f>PersFisicheElenco[[#This Row],[COGNOME E NOME
del prestatore d''opera]] &amp; IF(ISBLANK(PersFisicheElenco[[#This Row],[P.IVA / C.F.
della prestatore d''opera]]),"", " (" &amp; PersFisicheElenco[[#This Row],[P.IVA / C.F.
della prestatore d''opera]] &amp; ")")</f>
        <v/>
      </c>
      <c r="B5" s="54"/>
      <c r="C5" s="123"/>
      <c r="D5" s="123"/>
      <c r="E5" s="44"/>
      <c r="F5" s="123"/>
      <c r="G5" s="123"/>
      <c r="H5" s="124"/>
      <c r="I5" s="118"/>
    </row>
    <row r="6" spans="1:9" x14ac:dyDescent="0.25">
      <c r="A6" s="191" t="str">
        <f>PersFisicheElenco[[#This Row],[COGNOME E NOME
del prestatore d''opera]] &amp; IF(ISBLANK(PersFisicheElenco[[#This Row],[P.IVA / C.F.
della prestatore d''opera]]),"", " (" &amp; PersFisicheElenco[[#This Row],[P.IVA / C.F.
della prestatore d''opera]] &amp; ")")</f>
        <v/>
      </c>
      <c r="B6" s="54"/>
      <c r="C6" s="123"/>
      <c r="D6" s="123"/>
      <c r="E6" s="44"/>
      <c r="F6" s="123"/>
      <c r="G6" s="123"/>
      <c r="H6" s="124"/>
      <c r="I6" s="118"/>
    </row>
    <row r="7" spans="1:9" x14ac:dyDescent="0.25">
      <c r="A7" s="191" t="str">
        <f>PersFisicheElenco[[#This Row],[COGNOME E NOME
del prestatore d''opera]] &amp; IF(ISBLANK(PersFisicheElenco[[#This Row],[P.IVA / C.F.
della prestatore d''opera]]),"", " (" &amp; PersFisicheElenco[[#This Row],[P.IVA / C.F.
della prestatore d''opera]] &amp; ")")</f>
        <v/>
      </c>
      <c r="B7" s="54"/>
      <c r="C7" s="123"/>
      <c r="D7" s="123"/>
      <c r="E7" s="44"/>
      <c r="F7" s="123"/>
      <c r="G7" s="123"/>
      <c r="H7" s="124"/>
      <c r="I7" s="118"/>
    </row>
    <row r="8" spans="1:9" x14ac:dyDescent="0.25">
      <c r="A8" s="191" t="str">
        <f>PersFisicheElenco[[#This Row],[COGNOME E NOME
del prestatore d''opera]] &amp; IF(ISBLANK(PersFisicheElenco[[#This Row],[P.IVA / C.F.
della prestatore d''opera]]),"", " (" &amp; PersFisicheElenco[[#This Row],[P.IVA / C.F.
della prestatore d''opera]] &amp; ")")</f>
        <v/>
      </c>
      <c r="B8" s="54"/>
      <c r="C8" s="123"/>
      <c r="D8" s="123"/>
      <c r="E8" s="44"/>
      <c r="F8" s="123"/>
      <c r="G8" s="123"/>
      <c r="H8" s="124"/>
      <c r="I8" s="118"/>
    </row>
    <row r="9" spans="1:9" x14ac:dyDescent="0.25">
      <c r="A9" s="191" t="str">
        <f>PersFisicheElenco[[#This Row],[COGNOME E NOME
del prestatore d''opera]] &amp; IF(ISBLANK(PersFisicheElenco[[#This Row],[P.IVA / C.F.
della prestatore d''opera]]),"", " (" &amp; PersFisicheElenco[[#This Row],[P.IVA / C.F.
della prestatore d''opera]] &amp; ")")</f>
        <v/>
      </c>
      <c r="B9" s="54"/>
      <c r="C9" s="123"/>
      <c r="D9" s="123"/>
      <c r="E9" s="44"/>
      <c r="F9" s="123"/>
      <c r="G9" s="123"/>
      <c r="H9" s="124"/>
      <c r="I9" s="118"/>
    </row>
    <row r="10" spans="1:9" x14ac:dyDescent="0.25">
      <c r="A10" s="191" t="str">
        <f>PersFisicheElenco[[#This Row],[COGNOME E NOME
del prestatore d''opera]] &amp; IF(ISBLANK(PersFisicheElenco[[#This Row],[P.IVA / C.F.
della prestatore d''opera]]),"", " (" &amp; PersFisicheElenco[[#This Row],[P.IVA / C.F.
della prestatore d''opera]] &amp; ")")</f>
        <v/>
      </c>
      <c r="B10" s="54"/>
      <c r="C10" s="123"/>
      <c r="D10" s="123"/>
      <c r="E10" s="44"/>
      <c r="F10" s="123"/>
      <c r="G10" s="123"/>
      <c r="H10" s="124"/>
      <c r="I10" s="118"/>
    </row>
    <row r="11" spans="1:9" x14ac:dyDescent="0.25">
      <c r="A11" s="191" t="str">
        <f>PersFisicheElenco[[#This Row],[COGNOME E NOME
del prestatore d''opera]] &amp; IF(ISBLANK(PersFisicheElenco[[#This Row],[P.IVA / C.F.
della prestatore d''opera]]),"", " (" &amp; PersFisicheElenco[[#This Row],[P.IVA / C.F.
della prestatore d''opera]] &amp; ")")</f>
        <v/>
      </c>
      <c r="B11" s="54"/>
      <c r="C11" s="123"/>
      <c r="D11" s="123"/>
      <c r="E11" s="44"/>
      <c r="F11" s="123"/>
      <c r="G11" s="123"/>
      <c r="H11" s="124"/>
      <c r="I11" s="118"/>
    </row>
    <row r="12" spans="1:9" x14ac:dyDescent="0.25">
      <c r="A12" s="191" t="str">
        <f>PersFisicheElenco[[#This Row],[COGNOME E NOME
del prestatore d''opera]] &amp; IF(ISBLANK(PersFisicheElenco[[#This Row],[P.IVA / C.F.
della prestatore d''opera]]),"", " (" &amp; PersFisicheElenco[[#This Row],[P.IVA / C.F.
della prestatore d''opera]] &amp; ")")</f>
        <v/>
      </c>
      <c r="B12" s="54"/>
      <c r="C12" s="123"/>
      <c r="D12" s="123"/>
      <c r="E12" s="44"/>
      <c r="F12" s="123"/>
      <c r="G12" s="123"/>
      <c r="H12" s="124"/>
      <c r="I12" s="118"/>
    </row>
    <row r="13" spans="1:9" x14ac:dyDescent="0.25">
      <c r="A13" s="191" t="str">
        <f>PersFisicheElenco[[#This Row],[COGNOME E NOME
del prestatore d''opera]] &amp; IF(ISBLANK(PersFisicheElenco[[#This Row],[P.IVA / C.F.
della prestatore d''opera]]),"", " (" &amp; PersFisicheElenco[[#This Row],[P.IVA / C.F.
della prestatore d''opera]] &amp; ")")</f>
        <v/>
      </c>
      <c r="B13" s="54"/>
      <c r="C13" s="123"/>
      <c r="D13" s="123"/>
      <c r="E13" s="44"/>
      <c r="F13" s="123"/>
      <c r="G13" s="123"/>
      <c r="H13" s="124"/>
      <c r="I13" s="118"/>
    </row>
    <row r="14" spans="1:9" x14ac:dyDescent="0.25">
      <c r="A14" s="191" t="str">
        <f>PersFisicheElenco[[#This Row],[COGNOME E NOME
del prestatore d''opera]] &amp; IF(ISBLANK(PersFisicheElenco[[#This Row],[P.IVA / C.F.
della prestatore d''opera]]),"", " (" &amp; PersFisicheElenco[[#This Row],[P.IVA / C.F.
della prestatore d''opera]] &amp; ")")</f>
        <v/>
      </c>
      <c r="B14" s="54"/>
      <c r="C14" s="123"/>
      <c r="D14" s="123"/>
      <c r="E14" s="44"/>
      <c r="F14" s="123"/>
      <c r="G14" s="123"/>
      <c r="H14" s="124"/>
      <c r="I14" s="118"/>
    </row>
    <row r="15" spans="1:9" x14ac:dyDescent="0.25">
      <c r="A15" s="191" t="str">
        <f>PersFisicheElenco[[#This Row],[COGNOME E NOME
del prestatore d''opera]] &amp; IF(ISBLANK(PersFisicheElenco[[#This Row],[P.IVA / C.F.
della prestatore d''opera]]),"", " (" &amp; PersFisicheElenco[[#This Row],[P.IVA / C.F.
della prestatore d''opera]] &amp; ")")</f>
        <v/>
      </c>
      <c r="B15" s="54"/>
      <c r="C15" s="123"/>
      <c r="D15" s="123"/>
      <c r="E15" s="44"/>
      <c r="F15" s="123"/>
      <c r="G15" s="123"/>
      <c r="H15" s="124"/>
      <c r="I15" s="118"/>
    </row>
    <row r="16" spans="1:9" x14ac:dyDescent="0.25">
      <c r="A16" s="191" t="str">
        <f>PersFisicheElenco[[#This Row],[COGNOME E NOME
del prestatore d''opera]] &amp; IF(ISBLANK(PersFisicheElenco[[#This Row],[P.IVA / C.F.
della prestatore d''opera]]),"", " (" &amp; PersFisicheElenco[[#This Row],[P.IVA / C.F.
della prestatore d''opera]] &amp; ")")</f>
        <v/>
      </c>
      <c r="B16" s="54"/>
      <c r="C16" s="123"/>
      <c r="D16" s="123"/>
      <c r="E16" s="44"/>
      <c r="F16" s="123"/>
      <c r="G16" s="123"/>
      <c r="H16" s="124"/>
      <c r="I16" s="118"/>
    </row>
    <row r="17" spans="1:9" x14ac:dyDescent="0.25">
      <c r="A17" s="191" t="str">
        <f>PersFisicheElenco[[#This Row],[COGNOME E NOME
del prestatore d''opera]] &amp; IF(ISBLANK(PersFisicheElenco[[#This Row],[P.IVA / C.F.
della prestatore d''opera]]),"", " (" &amp; PersFisicheElenco[[#This Row],[P.IVA / C.F.
della prestatore d''opera]] &amp; ")")</f>
        <v/>
      </c>
      <c r="B17" s="54"/>
      <c r="C17" s="123"/>
      <c r="D17" s="123"/>
      <c r="E17" s="44"/>
      <c r="F17" s="123"/>
      <c r="G17" s="123"/>
      <c r="H17" s="124"/>
      <c r="I17" s="118"/>
    </row>
    <row r="18" spans="1:9" x14ac:dyDescent="0.25">
      <c r="A18" s="191" t="str">
        <f>PersFisicheElenco[[#This Row],[COGNOME E NOME
del prestatore d''opera]] &amp; IF(ISBLANK(PersFisicheElenco[[#This Row],[P.IVA / C.F.
della prestatore d''opera]]),"", " (" &amp; PersFisicheElenco[[#This Row],[P.IVA / C.F.
della prestatore d''opera]] &amp; ")")</f>
        <v/>
      </c>
      <c r="B18" s="54"/>
      <c r="C18" s="123"/>
      <c r="D18" s="123"/>
      <c r="E18" s="44"/>
      <c r="F18" s="123"/>
      <c r="G18" s="123"/>
      <c r="H18" s="124"/>
      <c r="I18" s="118"/>
    </row>
    <row r="19" spans="1:9" x14ac:dyDescent="0.25">
      <c r="A19" s="191" t="str">
        <f>PersFisicheElenco[[#This Row],[COGNOME E NOME
del prestatore d''opera]] &amp; IF(ISBLANK(PersFisicheElenco[[#This Row],[P.IVA / C.F.
della prestatore d''opera]]),"", " (" &amp; PersFisicheElenco[[#This Row],[P.IVA / C.F.
della prestatore d''opera]] &amp; ")")</f>
        <v/>
      </c>
      <c r="B19" s="54"/>
      <c r="C19" s="123"/>
      <c r="D19" s="123"/>
      <c r="E19" s="44"/>
      <c r="F19" s="123"/>
      <c r="G19" s="123"/>
      <c r="H19" s="124"/>
      <c r="I19" s="118"/>
    </row>
    <row r="20" spans="1:9" x14ac:dyDescent="0.25">
      <c r="A20" s="191" t="str">
        <f>PersFisicheElenco[[#This Row],[COGNOME E NOME
del prestatore d''opera]] &amp; IF(ISBLANK(PersFisicheElenco[[#This Row],[P.IVA / C.F.
della prestatore d''opera]]),"", " (" &amp; PersFisicheElenco[[#This Row],[P.IVA / C.F.
della prestatore d''opera]] &amp; ")")</f>
        <v/>
      </c>
      <c r="B20" s="54"/>
      <c r="C20" s="123"/>
      <c r="D20" s="123"/>
      <c r="E20" s="44"/>
      <c r="F20" s="123"/>
      <c r="G20" s="123"/>
      <c r="H20" s="124"/>
      <c r="I20" s="118"/>
    </row>
    <row r="21" spans="1:9" x14ac:dyDescent="0.25">
      <c r="A21" s="191" t="str">
        <f>PersFisicheElenco[[#This Row],[COGNOME E NOME
del prestatore d''opera]] &amp; IF(ISBLANK(PersFisicheElenco[[#This Row],[P.IVA / C.F.
della prestatore d''opera]]),"", " (" &amp; PersFisicheElenco[[#This Row],[P.IVA / C.F.
della prestatore d''opera]] &amp; ")")</f>
        <v/>
      </c>
      <c r="B21" s="54"/>
      <c r="C21" s="123"/>
      <c r="D21" s="123"/>
      <c r="E21" s="44"/>
      <c r="F21" s="123"/>
      <c r="G21" s="123"/>
      <c r="H21" s="124"/>
      <c r="I21" s="118"/>
    </row>
    <row r="22" spans="1:9" x14ac:dyDescent="0.25">
      <c r="A22" s="191" t="str">
        <f>PersFisicheElenco[[#This Row],[COGNOME E NOME
del prestatore d''opera]] &amp; IF(ISBLANK(PersFisicheElenco[[#This Row],[P.IVA / C.F.
della prestatore d''opera]]),"", " (" &amp; PersFisicheElenco[[#This Row],[P.IVA / C.F.
della prestatore d''opera]] &amp; ")")</f>
        <v/>
      </c>
      <c r="B22" s="54"/>
      <c r="C22" s="123"/>
      <c r="D22" s="123"/>
      <c r="E22" s="44"/>
      <c r="F22" s="123"/>
      <c r="G22" s="123"/>
      <c r="H22" s="124"/>
      <c r="I22" s="118"/>
    </row>
    <row r="23" spans="1:9" x14ac:dyDescent="0.25">
      <c r="A23" s="191" t="str">
        <f>PersFisicheElenco[[#This Row],[COGNOME E NOME
del prestatore d''opera]] &amp; IF(ISBLANK(PersFisicheElenco[[#This Row],[P.IVA / C.F.
della prestatore d''opera]]),"", " (" &amp; PersFisicheElenco[[#This Row],[P.IVA / C.F.
della prestatore d''opera]] &amp; ")")</f>
        <v/>
      </c>
      <c r="B23" s="54"/>
      <c r="C23" s="123"/>
      <c r="D23" s="123"/>
      <c r="E23" s="44"/>
      <c r="F23" s="123"/>
      <c r="G23" s="123"/>
      <c r="H23" s="124"/>
      <c r="I23" s="118"/>
    </row>
    <row r="24" spans="1:9" x14ac:dyDescent="0.25">
      <c r="A24" s="191" t="str">
        <f>PersFisicheElenco[[#This Row],[COGNOME E NOME
del prestatore d''opera]] &amp; IF(ISBLANK(PersFisicheElenco[[#This Row],[P.IVA / C.F.
della prestatore d''opera]]),"", " (" &amp; PersFisicheElenco[[#This Row],[P.IVA / C.F.
della prestatore d''opera]] &amp; ")")</f>
        <v/>
      </c>
      <c r="B24" s="54"/>
      <c r="C24" s="123"/>
      <c r="D24" s="123"/>
      <c r="E24" s="44"/>
      <c r="F24" s="123"/>
      <c r="G24" s="123"/>
      <c r="H24" s="124"/>
      <c r="I24" s="118"/>
    </row>
    <row r="25" spans="1:9" x14ac:dyDescent="0.25">
      <c r="A25" s="191" t="str">
        <f>PersFisicheElenco[[#This Row],[COGNOME E NOME
del prestatore d''opera]] &amp; IF(ISBLANK(PersFisicheElenco[[#This Row],[P.IVA / C.F.
della prestatore d''opera]]),"", " (" &amp; PersFisicheElenco[[#This Row],[P.IVA / C.F.
della prestatore d''opera]] &amp; ")")</f>
        <v/>
      </c>
      <c r="B25" s="54"/>
      <c r="C25" s="123"/>
      <c r="D25" s="123"/>
      <c r="E25" s="44"/>
      <c r="F25" s="123"/>
      <c r="G25" s="123"/>
      <c r="H25" s="124"/>
      <c r="I25" s="118"/>
    </row>
    <row r="26" spans="1:9" x14ac:dyDescent="0.25">
      <c r="A26" s="191" t="str">
        <f>PersFisicheElenco[[#This Row],[COGNOME E NOME
del prestatore d''opera]] &amp; IF(ISBLANK(PersFisicheElenco[[#This Row],[P.IVA / C.F.
della prestatore d''opera]]),"", " (" &amp; PersFisicheElenco[[#This Row],[P.IVA / C.F.
della prestatore d''opera]] &amp; ")")</f>
        <v/>
      </c>
      <c r="B26" s="54"/>
      <c r="C26" s="123"/>
      <c r="D26" s="123"/>
      <c r="E26" s="44"/>
      <c r="F26" s="123"/>
      <c r="G26" s="123"/>
      <c r="H26" s="124"/>
      <c r="I26" s="118"/>
    </row>
    <row r="27" spans="1:9" x14ac:dyDescent="0.25">
      <c r="A27" s="191" t="str">
        <f>PersFisicheElenco[[#This Row],[COGNOME E NOME
del prestatore d''opera]] &amp; IF(ISBLANK(PersFisicheElenco[[#This Row],[P.IVA / C.F.
della prestatore d''opera]]),"", " (" &amp; PersFisicheElenco[[#This Row],[P.IVA / C.F.
della prestatore d''opera]] &amp; ")")</f>
        <v/>
      </c>
      <c r="B27" s="54"/>
      <c r="C27" s="123"/>
      <c r="D27" s="123"/>
      <c r="E27" s="44"/>
      <c r="F27" s="123"/>
      <c r="G27" s="123"/>
      <c r="H27" s="124"/>
      <c r="I27" s="118"/>
    </row>
    <row r="28" spans="1:9" x14ac:dyDescent="0.25">
      <c r="A28" s="191" t="str">
        <f>PersFisicheElenco[[#This Row],[COGNOME E NOME
del prestatore d''opera]] &amp; IF(ISBLANK(PersFisicheElenco[[#This Row],[P.IVA / C.F.
della prestatore d''opera]]),"", " (" &amp; PersFisicheElenco[[#This Row],[P.IVA / C.F.
della prestatore d''opera]] &amp; ")")</f>
        <v/>
      </c>
      <c r="B28" s="54"/>
      <c r="C28" s="123"/>
      <c r="D28" s="123"/>
      <c r="E28" s="44"/>
      <c r="F28" s="123"/>
      <c r="G28" s="123"/>
      <c r="H28" s="124"/>
      <c r="I28" s="118"/>
    </row>
    <row r="29" spans="1:9" x14ac:dyDescent="0.25">
      <c r="A29" s="191" t="str">
        <f>PersFisicheElenco[[#This Row],[COGNOME E NOME
del prestatore d''opera]] &amp; IF(ISBLANK(PersFisicheElenco[[#This Row],[P.IVA / C.F.
della prestatore d''opera]]),"", " (" &amp; PersFisicheElenco[[#This Row],[P.IVA / C.F.
della prestatore d''opera]] &amp; ")")</f>
        <v/>
      </c>
      <c r="B29" s="54"/>
      <c r="C29" s="123"/>
      <c r="D29" s="123"/>
      <c r="E29" s="44"/>
      <c r="F29" s="123"/>
      <c r="G29" s="123"/>
      <c r="H29" s="124"/>
      <c r="I29" s="118"/>
    </row>
    <row r="30" spans="1:9" x14ac:dyDescent="0.25">
      <c r="A30" s="191" t="str">
        <f>PersFisicheElenco[[#This Row],[COGNOME E NOME
del prestatore d''opera]] &amp; IF(ISBLANK(PersFisicheElenco[[#This Row],[P.IVA / C.F.
della prestatore d''opera]]),"", " (" &amp; PersFisicheElenco[[#This Row],[P.IVA / C.F.
della prestatore d''opera]] &amp; ")")</f>
        <v/>
      </c>
      <c r="B30" s="54"/>
      <c r="C30" s="123"/>
      <c r="D30" s="123"/>
      <c r="E30" s="44"/>
      <c r="F30" s="123"/>
      <c r="G30" s="123"/>
      <c r="H30" s="124"/>
      <c r="I30" s="118"/>
    </row>
    <row r="31" spans="1:9" x14ac:dyDescent="0.25">
      <c r="A31" s="191" t="str">
        <f>PersFisicheElenco[[#This Row],[COGNOME E NOME
del prestatore d''opera]] &amp; IF(ISBLANK(PersFisicheElenco[[#This Row],[P.IVA / C.F.
della prestatore d''opera]]),"", " (" &amp; PersFisicheElenco[[#This Row],[P.IVA / C.F.
della prestatore d''opera]] &amp; ")")</f>
        <v/>
      </c>
      <c r="B31" s="54"/>
      <c r="C31" s="123"/>
      <c r="D31" s="123"/>
      <c r="E31" s="44"/>
      <c r="F31" s="123"/>
      <c r="G31" s="123"/>
      <c r="H31" s="124"/>
      <c r="I31" s="118"/>
    </row>
    <row r="32" spans="1:9" x14ac:dyDescent="0.25">
      <c r="A32" s="191" t="str">
        <f>PersFisicheElenco[[#This Row],[COGNOME E NOME
del prestatore d''opera]] &amp; IF(ISBLANK(PersFisicheElenco[[#This Row],[P.IVA / C.F.
della prestatore d''opera]]),"", " (" &amp; PersFisicheElenco[[#This Row],[P.IVA / C.F.
della prestatore d''opera]] &amp; ")")</f>
        <v/>
      </c>
      <c r="B32" s="54"/>
      <c r="C32" s="123"/>
      <c r="D32" s="123"/>
      <c r="E32" s="44"/>
      <c r="F32" s="123"/>
      <c r="G32" s="123"/>
      <c r="H32" s="124"/>
      <c r="I32" s="118"/>
    </row>
    <row r="33" spans="1:9" x14ac:dyDescent="0.25">
      <c r="A33" s="191" t="str">
        <f>PersFisicheElenco[[#This Row],[COGNOME E NOME
del prestatore d''opera]] &amp; IF(ISBLANK(PersFisicheElenco[[#This Row],[P.IVA / C.F.
della prestatore d''opera]]),"", " (" &amp; PersFisicheElenco[[#This Row],[P.IVA / C.F.
della prestatore d''opera]] &amp; ")")</f>
        <v/>
      </c>
      <c r="B33" s="54"/>
      <c r="C33" s="123"/>
      <c r="D33" s="123"/>
      <c r="E33" s="44"/>
      <c r="F33" s="123"/>
      <c r="G33" s="123"/>
      <c r="H33" s="124"/>
      <c r="I33" s="118"/>
    </row>
    <row r="34" spans="1:9" x14ac:dyDescent="0.25">
      <c r="A34" s="191" t="str">
        <f>PersFisicheElenco[[#This Row],[COGNOME E NOME
del prestatore d''opera]] &amp; IF(ISBLANK(PersFisicheElenco[[#This Row],[P.IVA / C.F.
della prestatore d''opera]]),"", " (" &amp; PersFisicheElenco[[#This Row],[P.IVA / C.F.
della prestatore d''opera]] &amp; ")")</f>
        <v/>
      </c>
      <c r="B34" s="54"/>
      <c r="C34" s="123"/>
      <c r="D34" s="123"/>
      <c r="E34" s="44"/>
      <c r="F34" s="123"/>
      <c r="G34" s="123"/>
      <c r="H34" s="124"/>
      <c r="I34" s="118"/>
    </row>
    <row r="35" spans="1:9" x14ac:dyDescent="0.25">
      <c r="A35" s="191" t="str">
        <f>PersFisicheElenco[[#This Row],[COGNOME E NOME
del prestatore d''opera]] &amp; IF(ISBLANK(PersFisicheElenco[[#This Row],[P.IVA / C.F.
della prestatore d''opera]]),"", " (" &amp; PersFisicheElenco[[#This Row],[P.IVA / C.F.
della prestatore d''opera]] &amp; ")")</f>
        <v/>
      </c>
      <c r="B35" s="54"/>
      <c r="C35" s="123"/>
      <c r="D35" s="123"/>
      <c r="E35" s="44"/>
      <c r="F35" s="123"/>
      <c r="G35" s="123"/>
      <c r="H35" s="124"/>
      <c r="I35" s="118"/>
    </row>
    <row r="36" spans="1:9" x14ac:dyDescent="0.25">
      <c r="A36" s="191" t="str">
        <f>PersFisicheElenco[[#This Row],[COGNOME E NOME
del prestatore d''opera]] &amp; IF(ISBLANK(PersFisicheElenco[[#This Row],[P.IVA / C.F.
della prestatore d''opera]]),"", " (" &amp; PersFisicheElenco[[#This Row],[P.IVA / C.F.
della prestatore d''opera]] &amp; ")")</f>
        <v/>
      </c>
      <c r="B36" s="54"/>
      <c r="C36" s="123"/>
      <c r="D36" s="123"/>
      <c r="E36" s="44"/>
      <c r="F36" s="123"/>
      <c r="G36" s="123"/>
      <c r="H36" s="124"/>
      <c r="I36" s="118"/>
    </row>
    <row r="37" spans="1:9" x14ac:dyDescent="0.25">
      <c r="A37" s="191" t="str">
        <f>PersFisicheElenco[[#This Row],[COGNOME E NOME
del prestatore d''opera]] &amp; IF(ISBLANK(PersFisicheElenco[[#This Row],[P.IVA / C.F.
della prestatore d''opera]]),"", " (" &amp; PersFisicheElenco[[#This Row],[P.IVA / C.F.
della prestatore d''opera]] &amp; ")")</f>
        <v/>
      </c>
      <c r="B37" s="54"/>
      <c r="C37" s="123"/>
      <c r="D37" s="123"/>
      <c r="E37" s="44"/>
      <c r="F37" s="123"/>
      <c r="G37" s="123"/>
      <c r="H37" s="124"/>
      <c r="I37" s="118"/>
    </row>
    <row r="38" spans="1:9" x14ac:dyDescent="0.25">
      <c r="A38" s="191" t="str">
        <f>PersFisicheElenco[[#This Row],[COGNOME E NOME
del prestatore d''opera]] &amp; IF(ISBLANK(PersFisicheElenco[[#This Row],[P.IVA / C.F.
della prestatore d''opera]]),"", " (" &amp; PersFisicheElenco[[#This Row],[P.IVA / C.F.
della prestatore d''opera]] &amp; ")")</f>
        <v/>
      </c>
      <c r="B38" s="54"/>
      <c r="C38" s="123"/>
      <c r="D38" s="123"/>
      <c r="E38" s="44"/>
      <c r="F38" s="123"/>
      <c r="G38" s="123"/>
      <c r="H38" s="124"/>
      <c r="I38" s="118"/>
    </row>
    <row r="39" spans="1:9" x14ac:dyDescent="0.25">
      <c r="A39" s="191" t="str">
        <f>PersFisicheElenco[[#This Row],[COGNOME E NOME
del prestatore d''opera]] &amp; IF(ISBLANK(PersFisicheElenco[[#This Row],[P.IVA / C.F.
della prestatore d''opera]]),"", " (" &amp; PersFisicheElenco[[#This Row],[P.IVA / C.F.
della prestatore d''opera]] &amp; ")")</f>
        <v/>
      </c>
      <c r="B39" s="54"/>
      <c r="C39" s="123"/>
      <c r="D39" s="123"/>
      <c r="E39" s="44"/>
      <c r="F39" s="123"/>
      <c r="G39" s="123"/>
      <c r="H39" s="124"/>
      <c r="I39" s="118"/>
    </row>
    <row r="40" spans="1:9" x14ac:dyDescent="0.25">
      <c r="A40" s="191" t="str">
        <f>PersFisicheElenco[[#This Row],[COGNOME E NOME
del prestatore d''opera]] &amp; IF(ISBLANK(PersFisicheElenco[[#This Row],[P.IVA / C.F.
della prestatore d''opera]]),"", " (" &amp; PersFisicheElenco[[#This Row],[P.IVA / C.F.
della prestatore d''opera]] &amp; ")")</f>
        <v/>
      </c>
      <c r="B40" s="54"/>
      <c r="C40" s="123"/>
      <c r="D40" s="123"/>
      <c r="E40" s="44"/>
      <c r="F40" s="123"/>
      <c r="G40" s="123"/>
      <c r="H40" s="124"/>
      <c r="I40" s="118"/>
    </row>
    <row r="41" spans="1:9" x14ac:dyDescent="0.25">
      <c r="A41" s="191" t="str">
        <f>PersFisicheElenco[[#This Row],[COGNOME E NOME
del prestatore d''opera]] &amp; IF(ISBLANK(PersFisicheElenco[[#This Row],[P.IVA / C.F.
della prestatore d''opera]]),"", " (" &amp; PersFisicheElenco[[#This Row],[P.IVA / C.F.
della prestatore d''opera]] &amp; ")")</f>
        <v/>
      </c>
      <c r="B41" s="54"/>
      <c r="C41" s="123"/>
      <c r="D41" s="123"/>
      <c r="E41" s="44"/>
      <c r="F41" s="123"/>
      <c r="G41" s="123"/>
      <c r="H41" s="124"/>
      <c r="I41" s="118"/>
    </row>
    <row r="42" spans="1:9" x14ac:dyDescent="0.25">
      <c r="A42" s="191" t="str">
        <f>PersFisicheElenco[[#This Row],[COGNOME E NOME
del prestatore d''opera]] &amp; IF(ISBLANK(PersFisicheElenco[[#This Row],[P.IVA / C.F.
della prestatore d''opera]]),"", " (" &amp; PersFisicheElenco[[#This Row],[P.IVA / C.F.
della prestatore d''opera]] &amp; ")")</f>
        <v/>
      </c>
      <c r="B42" s="54"/>
      <c r="C42" s="123"/>
      <c r="D42" s="123"/>
      <c r="E42" s="44"/>
      <c r="F42" s="123"/>
      <c r="G42" s="123"/>
      <c r="H42" s="124"/>
      <c r="I42" s="118"/>
    </row>
    <row r="43" spans="1:9" x14ac:dyDescent="0.25">
      <c r="A43" s="191" t="str">
        <f>PersFisicheElenco[[#This Row],[COGNOME E NOME
del prestatore d''opera]] &amp; IF(ISBLANK(PersFisicheElenco[[#This Row],[P.IVA / C.F.
della prestatore d''opera]]),"", " (" &amp; PersFisicheElenco[[#This Row],[P.IVA / C.F.
della prestatore d''opera]] &amp; ")")</f>
        <v/>
      </c>
      <c r="B43" s="54"/>
      <c r="C43" s="123"/>
      <c r="D43" s="123"/>
      <c r="E43" s="44"/>
      <c r="F43" s="123"/>
      <c r="G43" s="123"/>
      <c r="H43" s="124"/>
      <c r="I43" s="118"/>
    </row>
    <row r="44" spans="1:9" x14ac:dyDescent="0.25">
      <c r="A44" s="191" t="str">
        <f>PersFisicheElenco[[#This Row],[COGNOME E NOME
del prestatore d''opera]] &amp; IF(ISBLANK(PersFisicheElenco[[#This Row],[P.IVA / C.F.
della prestatore d''opera]]),"", " (" &amp; PersFisicheElenco[[#This Row],[P.IVA / C.F.
della prestatore d''opera]] &amp; ")")</f>
        <v/>
      </c>
      <c r="B44" s="54"/>
      <c r="C44" s="123"/>
      <c r="D44" s="123"/>
      <c r="E44" s="44"/>
      <c r="F44" s="123"/>
      <c r="G44" s="123"/>
      <c r="H44" s="124"/>
      <c r="I44" s="118"/>
    </row>
    <row r="45" spans="1:9" x14ac:dyDescent="0.25">
      <c r="A45" s="191" t="str">
        <f>PersFisicheElenco[[#This Row],[COGNOME E NOME
del prestatore d''opera]] &amp; IF(ISBLANK(PersFisicheElenco[[#This Row],[P.IVA / C.F.
della prestatore d''opera]]),"", " (" &amp; PersFisicheElenco[[#This Row],[P.IVA / C.F.
della prestatore d''opera]] &amp; ")")</f>
        <v/>
      </c>
      <c r="B45" s="54"/>
      <c r="C45" s="123"/>
      <c r="D45" s="123"/>
      <c r="E45" s="44"/>
      <c r="F45" s="123"/>
      <c r="G45" s="123"/>
      <c r="H45" s="124"/>
      <c r="I45" s="118"/>
    </row>
    <row r="46" spans="1:9" x14ac:dyDescent="0.25">
      <c r="A46" s="191" t="str">
        <f>PersFisicheElenco[[#This Row],[COGNOME E NOME
del prestatore d''opera]] &amp; IF(ISBLANK(PersFisicheElenco[[#This Row],[P.IVA / C.F.
della prestatore d''opera]]),"", " (" &amp; PersFisicheElenco[[#This Row],[P.IVA / C.F.
della prestatore d''opera]] &amp; ")")</f>
        <v/>
      </c>
      <c r="B46" s="54"/>
      <c r="C46" s="123"/>
      <c r="D46" s="123"/>
      <c r="E46" s="44"/>
      <c r="F46" s="123"/>
      <c r="G46" s="123"/>
      <c r="H46" s="124"/>
      <c r="I46" s="118"/>
    </row>
    <row r="47" spans="1:9" x14ac:dyDescent="0.25">
      <c r="A47" s="191" t="str">
        <f>PersFisicheElenco[[#This Row],[COGNOME E NOME
del prestatore d''opera]] &amp; IF(ISBLANK(PersFisicheElenco[[#This Row],[P.IVA / C.F.
della prestatore d''opera]]),"", " (" &amp; PersFisicheElenco[[#This Row],[P.IVA / C.F.
della prestatore d''opera]] &amp; ")")</f>
        <v/>
      </c>
      <c r="B47" s="54"/>
      <c r="C47" s="123"/>
      <c r="D47" s="123"/>
      <c r="E47" s="44"/>
      <c r="F47" s="123"/>
      <c r="G47" s="123"/>
      <c r="H47" s="124"/>
      <c r="I47" s="118"/>
    </row>
    <row r="48" spans="1:9" x14ac:dyDescent="0.25">
      <c r="A48" s="191" t="str">
        <f>PersFisicheElenco[[#This Row],[COGNOME E NOME
del prestatore d''opera]] &amp; IF(ISBLANK(PersFisicheElenco[[#This Row],[P.IVA / C.F.
della prestatore d''opera]]),"", " (" &amp; PersFisicheElenco[[#This Row],[P.IVA / C.F.
della prestatore d''opera]] &amp; ")")</f>
        <v/>
      </c>
      <c r="B48" s="54"/>
      <c r="C48" s="123"/>
      <c r="D48" s="123"/>
      <c r="E48" s="44"/>
      <c r="F48" s="123"/>
      <c r="G48" s="123"/>
      <c r="H48" s="124"/>
      <c r="I48" s="118"/>
    </row>
    <row r="49" spans="1:9" s="103" customFormat="1" ht="15" customHeight="1" x14ac:dyDescent="0.25">
      <c r="A49" s="191" t="str">
        <f>PersFisicheElenco[[#This Row],[COGNOME E NOME
del prestatore d''opera]] &amp; IF(ISBLANK(PersFisicheElenco[[#This Row],[P.IVA / C.F.
della prestatore d''opera]]),"", " (" &amp; PersFisicheElenco[[#This Row],[P.IVA / C.F.
della prestatore d''opera]] &amp; ")")</f>
        <v/>
      </c>
      <c r="B49" s="54"/>
      <c r="C49" s="123"/>
      <c r="D49" s="123"/>
      <c r="E49" s="44"/>
      <c r="F49" s="123"/>
      <c r="G49" s="123"/>
      <c r="H49" s="124"/>
      <c r="I49" s="118"/>
    </row>
    <row r="50" spans="1:9" s="103" customFormat="1" x14ac:dyDescent="0.25">
      <c r="A50" s="191" t="str">
        <f>PersFisicheElenco[[#This Row],[COGNOME E NOME
del prestatore d''opera]] &amp; IF(ISBLANK(PersFisicheElenco[[#This Row],[P.IVA / C.F.
della prestatore d''opera]]),"", " (" &amp; PersFisicheElenco[[#This Row],[P.IVA / C.F.
della prestatore d''opera]] &amp; ")")</f>
        <v/>
      </c>
      <c r="B50" s="54"/>
      <c r="C50" s="123"/>
      <c r="D50" s="123"/>
      <c r="E50" s="44"/>
      <c r="F50" s="123"/>
      <c r="G50" s="123"/>
      <c r="H50" s="124"/>
      <c r="I50" s="118"/>
    </row>
    <row r="51" spans="1:9" s="103" customFormat="1" x14ac:dyDescent="0.25">
      <c r="A51" s="191" t="str">
        <f>PersFisicheElenco[[#This Row],[COGNOME E NOME
del prestatore d''opera]] &amp; IF(ISBLANK(PersFisicheElenco[[#This Row],[P.IVA / C.F.
della prestatore d''opera]]),"", " (" &amp; PersFisicheElenco[[#This Row],[P.IVA / C.F.
della prestatore d''opera]] &amp; ")")</f>
        <v/>
      </c>
      <c r="B51" s="54"/>
      <c r="C51" s="123"/>
      <c r="D51" s="123"/>
      <c r="E51" s="44"/>
      <c r="F51" s="123"/>
      <c r="G51" s="123"/>
      <c r="H51" s="124"/>
      <c r="I51" s="118"/>
    </row>
    <row r="52" spans="1:9" s="103" customFormat="1" x14ac:dyDescent="0.25">
      <c r="A52" s="191" t="str">
        <f>PersFisicheElenco[[#This Row],[COGNOME E NOME
del prestatore d''opera]] &amp; IF(ISBLANK(PersFisicheElenco[[#This Row],[P.IVA / C.F.
della prestatore d''opera]]),"", " (" &amp; PersFisicheElenco[[#This Row],[P.IVA / C.F.
della prestatore d''opera]] &amp; ")")</f>
        <v/>
      </c>
      <c r="B52" s="54"/>
      <c r="C52" s="123"/>
      <c r="D52" s="123"/>
      <c r="E52" s="44"/>
      <c r="F52" s="123"/>
      <c r="G52" s="123"/>
      <c r="H52" s="124"/>
      <c r="I52" s="118"/>
    </row>
    <row r="53" spans="1:9" s="103" customFormat="1" x14ac:dyDescent="0.25">
      <c r="A53" s="191" t="str">
        <f>PersFisicheElenco[[#This Row],[COGNOME E NOME
del prestatore d''opera]] &amp; IF(ISBLANK(PersFisicheElenco[[#This Row],[P.IVA / C.F.
della prestatore d''opera]]),"", " (" &amp; PersFisicheElenco[[#This Row],[P.IVA / C.F.
della prestatore d''opera]] &amp; ")")</f>
        <v/>
      </c>
      <c r="B53" s="54"/>
      <c r="C53" s="123"/>
      <c r="D53" s="123"/>
      <c r="E53" s="44"/>
      <c r="F53" s="123"/>
      <c r="G53" s="123"/>
      <c r="H53" s="124"/>
      <c r="I53" s="118"/>
    </row>
    <row r="54" spans="1:9" s="103" customFormat="1" x14ac:dyDescent="0.25">
      <c r="A54" s="191" t="str">
        <f>PersFisicheElenco[[#This Row],[COGNOME E NOME
del prestatore d''opera]] &amp; IF(ISBLANK(PersFisicheElenco[[#This Row],[P.IVA / C.F.
della prestatore d''opera]]),"", " (" &amp; PersFisicheElenco[[#This Row],[P.IVA / C.F.
della prestatore d''opera]] &amp; ")")</f>
        <v/>
      </c>
      <c r="B54" s="54"/>
      <c r="C54" s="123"/>
      <c r="D54" s="123"/>
      <c r="E54" s="44"/>
      <c r="F54" s="123"/>
      <c r="G54" s="123"/>
      <c r="H54" s="124"/>
      <c r="I54" s="118"/>
    </row>
    <row r="55" spans="1:9" s="103" customFormat="1" x14ac:dyDescent="0.25">
      <c r="A55" s="191" t="str">
        <f>PersFisicheElenco[[#This Row],[COGNOME E NOME
del prestatore d''opera]] &amp; IF(ISBLANK(PersFisicheElenco[[#This Row],[P.IVA / C.F.
della prestatore d''opera]]),"", " (" &amp; PersFisicheElenco[[#This Row],[P.IVA / C.F.
della prestatore d''opera]] &amp; ")")</f>
        <v/>
      </c>
      <c r="B55" s="54"/>
      <c r="C55" s="123"/>
      <c r="D55" s="123"/>
      <c r="E55" s="44"/>
      <c r="F55" s="123"/>
      <c r="G55" s="123"/>
      <c r="H55" s="124"/>
      <c r="I55" s="118"/>
    </row>
    <row r="56" spans="1:9" s="103" customFormat="1" x14ac:dyDescent="0.25">
      <c r="A56" s="191" t="str">
        <f>PersFisicheElenco[[#This Row],[COGNOME E NOME
del prestatore d''opera]] &amp; IF(ISBLANK(PersFisicheElenco[[#This Row],[P.IVA / C.F.
della prestatore d''opera]]),"", " (" &amp; PersFisicheElenco[[#This Row],[P.IVA / C.F.
della prestatore d''opera]] &amp; ")")</f>
        <v/>
      </c>
      <c r="B56" s="54"/>
      <c r="C56" s="123"/>
      <c r="D56" s="123"/>
      <c r="E56" s="44"/>
      <c r="F56" s="123"/>
      <c r="G56" s="123"/>
      <c r="H56" s="124"/>
      <c r="I56" s="118"/>
    </row>
    <row r="57" spans="1:9" s="103" customFormat="1" x14ac:dyDescent="0.25">
      <c r="A57" s="191" t="str">
        <f>PersFisicheElenco[[#This Row],[COGNOME E NOME
del prestatore d''opera]] &amp; IF(ISBLANK(PersFisicheElenco[[#This Row],[P.IVA / C.F.
della prestatore d''opera]]),"", " (" &amp; PersFisicheElenco[[#This Row],[P.IVA / C.F.
della prestatore d''opera]] &amp; ")")</f>
        <v/>
      </c>
      <c r="B57" s="54"/>
      <c r="C57" s="123"/>
      <c r="D57" s="123"/>
      <c r="E57" s="44"/>
      <c r="F57" s="123"/>
      <c r="G57" s="123"/>
      <c r="H57" s="124"/>
      <c r="I57" s="118"/>
    </row>
    <row r="58" spans="1:9" s="103" customFormat="1" x14ac:dyDescent="0.25">
      <c r="A58" s="191" t="str">
        <f>PersFisicheElenco[[#This Row],[COGNOME E NOME
del prestatore d''opera]] &amp; IF(ISBLANK(PersFisicheElenco[[#This Row],[P.IVA / C.F.
della prestatore d''opera]]),"", " (" &amp; PersFisicheElenco[[#This Row],[P.IVA / C.F.
della prestatore d''opera]] &amp; ")")</f>
        <v/>
      </c>
      <c r="B58" s="54"/>
      <c r="C58" s="123"/>
      <c r="D58" s="123"/>
      <c r="E58" s="44"/>
      <c r="F58" s="123"/>
      <c r="G58" s="123"/>
      <c r="H58" s="124"/>
      <c r="I58" s="118"/>
    </row>
    <row r="59" spans="1:9" s="103" customFormat="1" x14ac:dyDescent="0.25">
      <c r="A59" s="191" t="str">
        <f>PersFisicheElenco[[#This Row],[COGNOME E NOME
del prestatore d''opera]] &amp; IF(ISBLANK(PersFisicheElenco[[#This Row],[P.IVA / C.F.
della prestatore d''opera]]),"", " (" &amp; PersFisicheElenco[[#This Row],[P.IVA / C.F.
della prestatore d''opera]] &amp; ")")</f>
        <v/>
      </c>
      <c r="B59" s="54"/>
      <c r="C59" s="123"/>
      <c r="D59" s="123"/>
      <c r="E59" s="44"/>
      <c r="F59" s="123"/>
      <c r="G59" s="123"/>
      <c r="H59" s="124"/>
      <c r="I59" s="118"/>
    </row>
    <row r="60" spans="1:9" s="103" customFormat="1" x14ac:dyDescent="0.25">
      <c r="A60" s="191" t="str">
        <f>PersFisicheElenco[[#This Row],[COGNOME E NOME
del prestatore d''opera]] &amp; IF(ISBLANK(PersFisicheElenco[[#This Row],[P.IVA / C.F.
della prestatore d''opera]]),"", " (" &amp; PersFisicheElenco[[#This Row],[P.IVA / C.F.
della prestatore d''opera]] &amp; ")")</f>
        <v/>
      </c>
      <c r="B60" s="54"/>
      <c r="C60" s="123"/>
      <c r="D60" s="123"/>
      <c r="E60" s="44"/>
      <c r="F60" s="123"/>
      <c r="G60" s="123"/>
      <c r="H60" s="124"/>
      <c r="I60" s="118"/>
    </row>
    <row r="61" spans="1:9" s="103" customFormat="1" x14ac:dyDescent="0.25">
      <c r="A61" s="191" t="str">
        <f>PersFisicheElenco[[#This Row],[COGNOME E NOME
del prestatore d''opera]] &amp; IF(ISBLANK(PersFisicheElenco[[#This Row],[P.IVA / C.F.
della prestatore d''opera]]),"", " (" &amp; PersFisicheElenco[[#This Row],[P.IVA / C.F.
della prestatore d''opera]] &amp; ")")</f>
        <v/>
      </c>
      <c r="B61" s="54"/>
      <c r="C61" s="123"/>
      <c r="D61" s="123"/>
      <c r="E61" s="44"/>
      <c r="F61" s="123"/>
      <c r="G61" s="123"/>
      <c r="H61" s="124"/>
      <c r="I61" s="118"/>
    </row>
    <row r="62" spans="1:9" s="103" customFormat="1" x14ac:dyDescent="0.25">
      <c r="A62" s="191" t="str">
        <f>PersFisicheElenco[[#This Row],[COGNOME E NOME
del prestatore d''opera]] &amp; IF(ISBLANK(PersFisicheElenco[[#This Row],[P.IVA / C.F.
della prestatore d''opera]]),"", " (" &amp; PersFisicheElenco[[#This Row],[P.IVA / C.F.
della prestatore d''opera]] &amp; ")")</f>
        <v/>
      </c>
      <c r="B62" s="54"/>
      <c r="C62" s="123"/>
      <c r="D62" s="123"/>
      <c r="E62" s="44"/>
      <c r="F62" s="123"/>
      <c r="G62" s="123"/>
      <c r="H62" s="124"/>
      <c r="I62" s="118"/>
    </row>
    <row r="63" spans="1:9" s="103" customFormat="1" x14ac:dyDescent="0.25">
      <c r="A63" s="191" t="str">
        <f>PersFisicheElenco[[#This Row],[COGNOME E NOME
del prestatore d''opera]] &amp; IF(ISBLANK(PersFisicheElenco[[#This Row],[P.IVA / C.F.
della prestatore d''opera]]),"", " (" &amp; PersFisicheElenco[[#This Row],[P.IVA / C.F.
della prestatore d''opera]] &amp; ")")</f>
        <v/>
      </c>
      <c r="B63" s="54"/>
      <c r="C63" s="123"/>
      <c r="D63" s="123"/>
      <c r="E63" s="44"/>
      <c r="F63" s="123"/>
      <c r="G63" s="123"/>
      <c r="H63" s="124"/>
      <c r="I63" s="118"/>
    </row>
    <row r="64" spans="1:9" s="103" customFormat="1" x14ac:dyDescent="0.25">
      <c r="A64" s="191" t="str">
        <f>PersFisicheElenco[[#This Row],[COGNOME E NOME
del prestatore d''opera]] &amp; IF(ISBLANK(PersFisicheElenco[[#This Row],[P.IVA / C.F.
della prestatore d''opera]]),"", " (" &amp; PersFisicheElenco[[#This Row],[P.IVA / C.F.
della prestatore d''opera]] &amp; ")")</f>
        <v/>
      </c>
      <c r="B64" s="54"/>
      <c r="C64" s="123"/>
      <c r="D64" s="123"/>
      <c r="E64" s="44"/>
      <c r="F64" s="123"/>
      <c r="G64" s="123"/>
      <c r="H64" s="124"/>
      <c r="I64" s="118"/>
    </row>
    <row r="65" spans="1:9" s="103" customFormat="1" x14ac:dyDescent="0.25">
      <c r="A65" s="191" t="str">
        <f>PersFisicheElenco[[#This Row],[COGNOME E NOME
del prestatore d''opera]] &amp; IF(ISBLANK(PersFisicheElenco[[#This Row],[P.IVA / C.F.
della prestatore d''opera]]),"", " (" &amp; PersFisicheElenco[[#This Row],[P.IVA / C.F.
della prestatore d''opera]] &amp; ")")</f>
        <v/>
      </c>
      <c r="B65" s="54"/>
      <c r="C65" s="123"/>
      <c r="D65" s="123"/>
      <c r="E65" s="44"/>
      <c r="F65" s="123"/>
      <c r="G65" s="123"/>
      <c r="H65" s="124"/>
      <c r="I65" s="118"/>
    </row>
    <row r="66" spans="1:9" s="103" customFormat="1" x14ac:dyDescent="0.25">
      <c r="A66" s="191" t="str">
        <f>PersFisicheElenco[[#This Row],[COGNOME E NOME
del prestatore d''opera]] &amp; IF(ISBLANK(PersFisicheElenco[[#This Row],[P.IVA / C.F.
della prestatore d''opera]]),"", " (" &amp; PersFisicheElenco[[#This Row],[P.IVA / C.F.
della prestatore d''opera]] &amp; ")")</f>
        <v/>
      </c>
      <c r="B66" s="54"/>
      <c r="C66" s="123"/>
      <c r="D66" s="123"/>
      <c r="E66" s="44"/>
      <c r="F66" s="123"/>
      <c r="G66" s="123"/>
      <c r="H66" s="124"/>
      <c r="I66" s="118"/>
    </row>
    <row r="67" spans="1:9" s="103" customFormat="1" x14ac:dyDescent="0.25">
      <c r="A67" s="191" t="str">
        <f>PersFisicheElenco[[#This Row],[COGNOME E NOME
del prestatore d''opera]] &amp; IF(ISBLANK(PersFisicheElenco[[#This Row],[P.IVA / C.F.
della prestatore d''opera]]),"", " (" &amp; PersFisicheElenco[[#This Row],[P.IVA / C.F.
della prestatore d''opera]] &amp; ")")</f>
        <v/>
      </c>
      <c r="B67" s="54"/>
      <c r="C67" s="123"/>
      <c r="D67" s="123"/>
      <c r="E67" s="44"/>
      <c r="F67" s="123"/>
      <c r="G67" s="123"/>
      <c r="H67" s="124"/>
      <c r="I67" s="118"/>
    </row>
    <row r="68" spans="1:9" s="103" customFormat="1" x14ac:dyDescent="0.25">
      <c r="A68" s="191" t="str">
        <f>PersFisicheElenco[[#This Row],[COGNOME E NOME
del prestatore d''opera]] &amp; IF(ISBLANK(PersFisicheElenco[[#This Row],[P.IVA / C.F.
della prestatore d''opera]]),"", " (" &amp; PersFisicheElenco[[#This Row],[P.IVA / C.F.
della prestatore d''opera]] &amp; ")")</f>
        <v/>
      </c>
      <c r="B68" s="54"/>
      <c r="C68" s="123"/>
      <c r="D68" s="123"/>
      <c r="E68" s="44"/>
      <c r="F68" s="123"/>
      <c r="G68" s="123"/>
      <c r="H68" s="124"/>
      <c r="I68" s="118"/>
    </row>
    <row r="69" spans="1:9" s="103" customFormat="1" x14ac:dyDescent="0.25">
      <c r="A69" s="191" t="str">
        <f>PersFisicheElenco[[#This Row],[COGNOME E NOME
del prestatore d''opera]] &amp; IF(ISBLANK(PersFisicheElenco[[#This Row],[P.IVA / C.F.
della prestatore d''opera]]),"", " (" &amp; PersFisicheElenco[[#This Row],[P.IVA / C.F.
della prestatore d''opera]] &amp; ")")</f>
        <v/>
      </c>
      <c r="B69" s="54"/>
      <c r="C69" s="123"/>
      <c r="D69" s="123"/>
      <c r="E69" s="44"/>
      <c r="F69" s="123"/>
      <c r="G69" s="123"/>
      <c r="H69" s="124"/>
      <c r="I69" s="118"/>
    </row>
    <row r="70" spans="1:9" s="103" customFormat="1" x14ac:dyDescent="0.25">
      <c r="A70" s="191" t="str">
        <f>PersFisicheElenco[[#This Row],[COGNOME E NOME
del prestatore d''opera]] &amp; IF(ISBLANK(PersFisicheElenco[[#This Row],[P.IVA / C.F.
della prestatore d''opera]]),"", " (" &amp; PersFisicheElenco[[#This Row],[P.IVA / C.F.
della prestatore d''opera]] &amp; ")")</f>
        <v/>
      </c>
      <c r="B70" s="54"/>
      <c r="C70" s="123"/>
      <c r="D70" s="123"/>
      <c r="E70" s="44"/>
      <c r="F70" s="123"/>
      <c r="G70" s="123"/>
      <c r="H70" s="124"/>
      <c r="I70" s="118"/>
    </row>
    <row r="71" spans="1:9" s="103" customFormat="1" x14ac:dyDescent="0.25">
      <c r="A71" s="191" t="str">
        <f>PersFisicheElenco[[#This Row],[COGNOME E NOME
del prestatore d''opera]] &amp; IF(ISBLANK(PersFisicheElenco[[#This Row],[P.IVA / C.F.
della prestatore d''opera]]),"", " (" &amp; PersFisicheElenco[[#This Row],[P.IVA / C.F.
della prestatore d''opera]] &amp; ")")</f>
        <v/>
      </c>
      <c r="B71" s="54"/>
      <c r="C71" s="123"/>
      <c r="D71" s="123"/>
      <c r="E71" s="44"/>
      <c r="F71" s="123"/>
      <c r="G71" s="123"/>
      <c r="H71" s="124"/>
      <c r="I71" s="118"/>
    </row>
    <row r="72" spans="1:9" s="103" customFormat="1" x14ac:dyDescent="0.25">
      <c r="A72" s="191" t="str">
        <f>PersFisicheElenco[[#This Row],[COGNOME E NOME
del prestatore d''opera]] &amp; IF(ISBLANK(PersFisicheElenco[[#This Row],[P.IVA / C.F.
della prestatore d''opera]]),"", " (" &amp; PersFisicheElenco[[#This Row],[P.IVA / C.F.
della prestatore d''opera]] &amp; ")")</f>
        <v/>
      </c>
      <c r="B72" s="54"/>
      <c r="C72" s="123"/>
      <c r="D72" s="123"/>
      <c r="E72" s="44"/>
      <c r="F72" s="123"/>
      <c r="G72" s="123"/>
      <c r="H72" s="124"/>
      <c r="I72" s="118"/>
    </row>
    <row r="73" spans="1:9" s="103" customFormat="1" x14ac:dyDescent="0.25">
      <c r="A73" s="191" t="str">
        <f>PersFisicheElenco[[#This Row],[COGNOME E NOME
del prestatore d''opera]] &amp; IF(ISBLANK(PersFisicheElenco[[#This Row],[P.IVA / C.F.
della prestatore d''opera]]),"", " (" &amp; PersFisicheElenco[[#This Row],[P.IVA / C.F.
della prestatore d''opera]] &amp; ")")</f>
        <v/>
      </c>
      <c r="B73" s="54"/>
      <c r="C73" s="123"/>
      <c r="D73" s="123"/>
      <c r="E73" s="44"/>
      <c r="F73" s="123"/>
      <c r="G73" s="123"/>
      <c r="H73" s="124"/>
      <c r="I73" s="118"/>
    </row>
    <row r="74" spans="1:9" s="103" customFormat="1" x14ac:dyDescent="0.25">
      <c r="A74" s="191" t="str">
        <f>PersFisicheElenco[[#This Row],[COGNOME E NOME
del prestatore d''opera]] &amp; IF(ISBLANK(PersFisicheElenco[[#This Row],[P.IVA / C.F.
della prestatore d''opera]]),"", " (" &amp; PersFisicheElenco[[#This Row],[P.IVA / C.F.
della prestatore d''opera]] &amp; ")")</f>
        <v/>
      </c>
      <c r="B74" s="54"/>
      <c r="C74" s="123"/>
      <c r="D74" s="123"/>
      <c r="E74" s="44"/>
      <c r="F74" s="123"/>
      <c r="G74" s="123"/>
      <c r="H74" s="124"/>
      <c r="I74" s="118"/>
    </row>
    <row r="75" spans="1:9" s="103" customFormat="1" x14ac:dyDescent="0.25">
      <c r="A75" s="191" t="str">
        <f>PersFisicheElenco[[#This Row],[COGNOME E NOME
del prestatore d''opera]] &amp; IF(ISBLANK(PersFisicheElenco[[#This Row],[P.IVA / C.F.
della prestatore d''opera]]),"", " (" &amp; PersFisicheElenco[[#This Row],[P.IVA / C.F.
della prestatore d''opera]] &amp; ")")</f>
        <v/>
      </c>
      <c r="B75" s="54"/>
      <c r="C75" s="123"/>
      <c r="D75" s="123"/>
      <c r="E75" s="44"/>
      <c r="F75" s="123"/>
      <c r="G75" s="123"/>
      <c r="H75" s="124"/>
      <c r="I75" s="118"/>
    </row>
    <row r="76" spans="1:9" s="103" customFormat="1" x14ac:dyDescent="0.25">
      <c r="A76" s="191" t="str">
        <f>PersFisicheElenco[[#This Row],[COGNOME E NOME
del prestatore d''opera]] &amp; IF(ISBLANK(PersFisicheElenco[[#This Row],[P.IVA / C.F.
della prestatore d''opera]]),"", " (" &amp; PersFisicheElenco[[#This Row],[P.IVA / C.F.
della prestatore d''opera]] &amp; ")")</f>
        <v/>
      </c>
      <c r="B76" s="54"/>
      <c r="C76" s="123"/>
      <c r="D76" s="123"/>
      <c r="E76" s="44"/>
      <c r="F76" s="123"/>
      <c r="G76" s="123"/>
      <c r="H76" s="124"/>
      <c r="I76" s="118"/>
    </row>
    <row r="77" spans="1:9" s="103" customFormat="1" x14ac:dyDescent="0.25">
      <c r="A77" s="191" t="str">
        <f>PersFisicheElenco[[#This Row],[COGNOME E NOME
del prestatore d''opera]] &amp; IF(ISBLANK(PersFisicheElenco[[#This Row],[P.IVA / C.F.
della prestatore d''opera]]),"", " (" &amp; PersFisicheElenco[[#This Row],[P.IVA / C.F.
della prestatore d''opera]] &amp; ")")</f>
        <v/>
      </c>
      <c r="B77" s="54"/>
      <c r="C77" s="123"/>
      <c r="D77" s="123"/>
      <c r="E77" s="44"/>
      <c r="F77" s="123"/>
      <c r="G77" s="123"/>
      <c r="H77" s="124"/>
      <c r="I77" s="118"/>
    </row>
    <row r="78" spans="1:9" s="103" customFormat="1" x14ac:dyDescent="0.25">
      <c r="A78" s="191" t="str">
        <f>PersFisicheElenco[[#This Row],[COGNOME E NOME
del prestatore d''opera]] &amp; IF(ISBLANK(PersFisicheElenco[[#This Row],[P.IVA / C.F.
della prestatore d''opera]]),"", " (" &amp; PersFisicheElenco[[#This Row],[P.IVA / C.F.
della prestatore d''opera]] &amp; ")")</f>
        <v/>
      </c>
      <c r="B78" s="54"/>
      <c r="C78" s="123"/>
      <c r="D78" s="123"/>
      <c r="E78" s="44"/>
      <c r="F78" s="123"/>
      <c r="G78" s="123"/>
      <c r="H78" s="124"/>
      <c r="I78" s="118"/>
    </row>
    <row r="79" spans="1:9" s="103" customFormat="1" x14ac:dyDescent="0.25">
      <c r="A79" s="191" t="str">
        <f>PersFisicheElenco[[#This Row],[COGNOME E NOME
del prestatore d''opera]] &amp; IF(ISBLANK(PersFisicheElenco[[#This Row],[P.IVA / C.F.
della prestatore d''opera]]),"", " (" &amp; PersFisicheElenco[[#This Row],[P.IVA / C.F.
della prestatore d''opera]] &amp; ")")</f>
        <v/>
      </c>
      <c r="B79" s="54"/>
      <c r="C79" s="123"/>
      <c r="D79" s="123"/>
      <c r="E79" s="44"/>
      <c r="F79" s="123"/>
      <c r="G79" s="123"/>
      <c r="H79" s="124"/>
      <c r="I79" s="118"/>
    </row>
    <row r="80" spans="1:9" s="103" customFormat="1" x14ac:dyDescent="0.25">
      <c r="A80" s="191" t="str">
        <f>PersFisicheElenco[[#This Row],[COGNOME E NOME
del prestatore d''opera]] &amp; IF(ISBLANK(PersFisicheElenco[[#This Row],[P.IVA / C.F.
della prestatore d''opera]]),"", " (" &amp; PersFisicheElenco[[#This Row],[P.IVA / C.F.
della prestatore d''opera]] &amp; ")")</f>
        <v/>
      </c>
      <c r="B80" s="54"/>
      <c r="C80" s="123"/>
      <c r="D80" s="123"/>
      <c r="E80" s="44"/>
      <c r="F80" s="123"/>
      <c r="G80" s="123"/>
      <c r="H80" s="124"/>
      <c r="I80" s="118"/>
    </row>
    <row r="81" spans="1:9" s="103" customFormat="1" x14ac:dyDescent="0.25">
      <c r="A81" s="191" t="str">
        <f>PersFisicheElenco[[#This Row],[COGNOME E NOME
del prestatore d''opera]] &amp; IF(ISBLANK(PersFisicheElenco[[#This Row],[P.IVA / C.F.
della prestatore d''opera]]),"", " (" &amp; PersFisicheElenco[[#This Row],[P.IVA / C.F.
della prestatore d''opera]] &amp; ")")</f>
        <v/>
      </c>
      <c r="B81" s="54"/>
      <c r="C81" s="123"/>
      <c r="D81" s="123"/>
      <c r="E81" s="44"/>
      <c r="F81" s="123"/>
      <c r="G81" s="123"/>
      <c r="H81" s="124"/>
      <c r="I81" s="118"/>
    </row>
    <row r="82" spans="1:9" s="103" customFormat="1" x14ac:dyDescent="0.25">
      <c r="A82" s="191" t="str">
        <f>PersFisicheElenco[[#This Row],[COGNOME E NOME
del prestatore d''opera]] &amp; IF(ISBLANK(PersFisicheElenco[[#This Row],[P.IVA / C.F.
della prestatore d''opera]]),"", " (" &amp; PersFisicheElenco[[#This Row],[P.IVA / C.F.
della prestatore d''opera]] &amp; ")")</f>
        <v/>
      </c>
      <c r="B82" s="54"/>
      <c r="C82" s="123"/>
      <c r="D82" s="123"/>
      <c r="E82" s="44"/>
      <c r="F82" s="123"/>
      <c r="G82" s="123"/>
      <c r="H82" s="124"/>
      <c r="I82" s="118"/>
    </row>
    <row r="83" spans="1:9" s="103" customFormat="1" x14ac:dyDescent="0.25">
      <c r="A83" s="191" t="str">
        <f>PersFisicheElenco[[#This Row],[COGNOME E NOME
del prestatore d''opera]] &amp; IF(ISBLANK(PersFisicheElenco[[#This Row],[P.IVA / C.F.
della prestatore d''opera]]),"", " (" &amp; PersFisicheElenco[[#This Row],[P.IVA / C.F.
della prestatore d''opera]] &amp; ")")</f>
        <v/>
      </c>
      <c r="B83" s="54"/>
      <c r="C83" s="123"/>
      <c r="D83" s="123"/>
      <c r="E83" s="44"/>
      <c r="F83" s="123"/>
      <c r="G83" s="123"/>
      <c r="H83" s="124"/>
      <c r="I83" s="118"/>
    </row>
    <row r="84" spans="1:9" s="103" customFormat="1" x14ac:dyDescent="0.25">
      <c r="A84" s="191" t="str">
        <f>PersFisicheElenco[[#This Row],[COGNOME E NOME
del prestatore d''opera]] &amp; IF(ISBLANK(PersFisicheElenco[[#This Row],[P.IVA / C.F.
della prestatore d''opera]]),"", " (" &amp; PersFisicheElenco[[#This Row],[P.IVA / C.F.
della prestatore d''opera]] &amp; ")")</f>
        <v/>
      </c>
      <c r="B84" s="54"/>
      <c r="C84" s="123"/>
      <c r="D84" s="123"/>
      <c r="E84" s="44"/>
      <c r="F84" s="123"/>
      <c r="G84" s="123"/>
      <c r="H84" s="124"/>
      <c r="I84" s="118"/>
    </row>
    <row r="85" spans="1:9" s="103" customFormat="1" x14ac:dyDescent="0.25">
      <c r="A85" s="191" t="str">
        <f>PersFisicheElenco[[#This Row],[COGNOME E NOME
del prestatore d''opera]] &amp; IF(ISBLANK(PersFisicheElenco[[#This Row],[P.IVA / C.F.
della prestatore d''opera]]),"", " (" &amp; PersFisicheElenco[[#This Row],[P.IVA / C.F.
della prestatore d''opera]] &amp; ")")</f>
        <v/>
      </c>
      <c r="B85" s="54"/>
      <c r="C85" s="123"/>
      <c r="D85" s="123"/>
      <c r="E85" s="44"/>
      <c r="F85" s="123"/>
      <c r="G85" s="123"/>
      <c r="H85" s="124"/>
      <c r="I85" s="118"/>
    </row>
    <row r="86" spans="1:9" s="103" customFormat="1" x14ac:dyDescent="0.25">
      <c r="A86" s="191" t="str">
        <f>PersFisicheElenco[[#This Row],[COGNOME E NOME
del prestatore d''opera]] &amp; IF(ISBLANK(PersFisicheElenco[[#This Row],[P.IVA / C.F.
della prestatore d''opera]]),"", " (" &amp; PersFisicheElenco[[#This Row],[P.IVA / C.F.
della prestatore d''opera]] &amp; ")")</f>
        <v/>
      </c>
      <c r="B86" s="54"/>
      <c r="C86" s="123"/>
      <c r="D86" s="123"/>
      <c r="E86" s="44"/>
      <c r="F86" s="123"/>
      <c r="G86" s="123"/>
      <c r="H86" s="124"/>
      <c r="I86" s="118"/>
    </row>
    <row r="87" spans="1:9" s="103" customFormat="1" x14ac:dyDescent="0.25">
      <c r="A87" s="191" t="str">
        <f>PersFisicheElenco[[#This Row],[COGNOME E NOME
del prestatore d''opera]] &amp; IF(ISBLANK(PersFisicheElenco[[#This Row],[P.IVA / C.F.
della prestatore d''opera]]),"", " (" &amp; PersFisicheElenco[[#This Row],[P.IVA / C.F.
della prestatore d''opera]] &amp; ")")</f>
        <v/>
      </c>
      <c r="B87" s="54"/>
      <c r="C87" s="123"/>
      <c r="D87" s="123"/>
      <c r="E87" s="44"/>
      <c r="F87" s="123"/>
      <c r="G87" s="123"/>
      <c r="H87" s="124"/>
      <c r="I87" s="118"/>
    </row>
    <row r="88" spans="1:9" s="103" customFormat="1" x14ac:dyDescent="0.25">
      <c r="A88" s="191" t="str">
        <f>PersFisicheElenco[[#This Row],[COGNOME E NOME
del prestatore d''opera]] &amp; IF(ISBLANK(PersFisicheElenco[[#This Row],[P.IVA / C.F.
della prestatore d''opera]]),"", " (" &amp; PersFisicheElenco[[#This Row],[P.IVA / C.F.
della prestatore d''opera]] &amp; ")")</f>
        <v/>
      </c>
      <c r="B88" s="54"/>
      <c r="C88" s="123"/>
      <c r="D88" s="123"/>
      <c r="E88" s="44"/>
      <c r="F88" s="123"/>
      <c r="G88" s="123"/>
      <c r="H88" s="124"/>
      <c r="I88" s="118"/>
    </row>
    <row r="89" spans="1:9" s="103" customFormat="1" x14ac:dyDescent="0.25">
      <c r="A89" s="191" t="str">
        <f>PersFisicheElenco[[#This Row],[COGNOME E NOME
del prestatore d''opera]] &amp; IF(ISBLANK(PersFisicheElenco[[#This Row],[P.IVA / C.F.
della prestatore d''opera]]),"", " (" &amp; PersFisicheElenco[[#This Row],[P.IVA / C.F.
della prestatore d''opera]] &amp; ")")</f>
        <v/>
      </c>
      <c r="B89" s="54"/>
      <c r="C89" s="123"/>
      <c r="D89" s="123"/>
      <c r="E89" s="44"/>
      <c r="F89" s="123"/>
      <c r="G89" s="123"/>
      <c r="H89" s="124"/>
      <c r="I89" s="118"/>
    </row>
    <row r="90" spans="1:9" s="103" customFormat="1" x14ac:dyDescent="0.25">
      <c r="A90" s="191" t="str">
        <f>PersFisicheElenco[[#This Row],[COGNOME E NOME
del prestatore d''opera]] &amp; IF(ISBLANK(PersFisicheElenco[[#This Row],[P.IVA / C.F.
della prestatore d''opera]]),"", " (" &amp; PersFisicheElenco[[#This Row],[P.IVA / C.F.
della prestatore d''opera]] &amp; ")")</f>
        <v/>
      </c>
      <c r="B90" s="54"/>
      <c r="C90" s="123"/>
      <c r="D90" s="123"/>
      <c r="E90" s="44"/>
      <c r="F90" s="123"/>
      <c r="G90" s="123"/>
      <c r="H90" s="124"/>
      <c r="I90" s="118"/>
    </row>
    <row r="91" spans="1:9" s="103" customFormat="1" x14ac:dyDescent="0.25">
      <c r="A91" s="191" t="str">
        <f>PersFisicheElenco[[#This Row],[COGNOME E NOME
del prestatore d''opera]] &amp; IF(ISBLANK(PersFisicheElenco[[#This Row],[P.IVA / C.F.
della prestatore d''opera]]),"", " (" &amp; PersFisicheElenco[[#This Row],[P.IVA / C.F.
della prestatore d''opera]] &amp; ")")</f>
        <v/>
      </c>
      <c r="B91" s="54"/>
      <c r="C91" s="123"/>
      <c r="D91" s="123"/>
      <c r="E91" s="44"/>
      <c r="F91" s="123"/>
      <c r="G91" s="123"/>
      <c r="H91" s="124"/>
      <c r="I91" s="118"/>
    </row>
    <row r="92" spans="1:9" s="103" customFormat="1" x14ac:dyDescent="0.25">
      <c r="A92" s="191" t="str">
        <f>PersFisicheElenco[[#This Row],[COGNOME E NOME
del prestatore d''opera]] &amp; IF(ISBLANK(PersFisicheElenco[[#This Row],[P.IVA / C.F.
della prestatore d''opera]]),"", " (" &amp; PersFisicheElenco[[#This Row],[P.IVA / C.F.
della prestatore d''opera]] &amp; ")")</f>
        <v/>
      </c>
      <c r="B92" s="54"/>
      <c r="C92" s="123"/>
      <c r="D92" s="123"/>
      <c r="E92" s="44"/>
      <c r="F92" s="123"/>
      <c r="G92" s="123"/>
      <c r="H92" s="124"/>
      <c r="I92" s="118"/>
    </row>
    <row r="93" spans="1:9" s="103" customFormat="1" x14ac:dyDescent="0.25">
      <c r="A93" s="191" t="str">
        <f>PersFisicheElenco[[#This Row],[COGNOME E NOME
del prestatore d''opera]] &amp; IF(ISBLANK(PersFisicheElenco[[#This Row],[P.IVA / C.F.
della prestatore d''opera]]),"", " (" &amp; PersFisicheElenco[[#This Row],[P.IVA / C.F.
della prestatore d''opera]] &amp; ")")</f>
        <v/>
      </c>
      <c r="B93" s="54"/>
      <c r="C93" s="123"/>
      <c r="D93" s="123"/>
      <c r="E93" s="44"/>
      <c r="F93" s="123"/>
      <c r="G93" s="123"/>
      <c r="H93" s="124"/>
      <c r="I93" s="118"/>
    </row>
    <row r="94" spans="1:9" s="103" customFormat="1" x14ac:dyDescent="0.25">
      <c r="A94" s="191" t="str">
        <f>PersFisicheElenco[[#This Row],[COGNOME E NOME
del prestatore d''opera]] &amp; IF(ISBLANK(PersFisicheElenco[[#This Row],[P.IVA / C.F.
della prestatore d''opera]]),"", " (" &amp; PersFisicheElenco[[#This Row],[P.IVA / C.F.
della prestatore d''opera]] &amp; ")")</f>
        <v/>
      </c>
      <c r="B94" s="54"/>
      <c r="C94" s="123"/>
      <c r="D94" s="123"/>
      <c r="E94" s="44"/>
      <c r="F94" s="123"/>
      <c r="G94" s="123"/>
      <c r="H94" s="124"/>
      <c r="I94" s="118"/>
    </row>
    <row r="95" spans="1:9" s="103" customFormat="1" x14ac:dyDescent="0.25">
      <c r="A95" s="191" t="str">
        <f>PersFisicheElenco[[#This Row],[COGNOME E NOME
del prestatore d''opera]] &amp; IF(ISBLANK(PersFisicheElenco[[#This Row],[P.IVA / C.F.
della prestatore d''opera]]),"", " (" &amp; PersFisicheElenco[[#This Row],[P.IVA / C.F.
della prestatore d''opera]] &amp; ")")</f>
        <v/>
      </c>
      <c r="B95" s="54"/>
      <c r="C95" s="123"/>
      <c r="D95" s="123"/>
      <c r="E95" s="44"/>
      <c r="F95" s="123"/>
      <c r="G95" s="123"/>
      <c r="H95" s="124"/>
      <c r="I95" s="118"/>
    </row>
    <row r="96" spans="1:9" s="103" customFormat="1" x14ac:dyDescent="0.25">
      <c r="A96" s="191" t="str">
        <f>PersFisicheElenco[[#This Row],[COGNOME E NOME
del prestatore d''opera]] &amp; IF(ISBLANK(PersFisicheElenco[[#This Row],[P.IVA / C.F.
della prestatore d''opera]]),"", " (" &amp; PersFisicheElenco[[#This Row],[P.IVA / C.F.
della prestatore d''opera]] &amp; ")")</f>
        <v/>
      </c>
      <c r="B96" s="54"/>
      <c r="C96" s="123"/>
      <c r="D96" s="123"/>
      <c r="E96" s="44"/>
      <c r="F96" s="123"/>
      <c r="G96" s="123"/>
      <c r="H96" s="124"/>
      <c r="I96" s="118"/>
    </row>
    <row r="97" spans="1:9" s="103" customFormat="1" x14ac:dyDescent="0.25">
      <c r="A97" s="191" t="str">
        <f>PersFisicheElenco[[#This Row],[COGNOME E NOME
del prestatore d''opera]] &amp; IF(ISBLANK(PersFisicheElenco[[#This Row],[P.IVA / C.F.
della prestatore d''opera]]),"", " (" &amp; PersFisicheElenco[[#This Row],[P.IVA / C.F.
della prestatore d''opera]] &amp; ")")</f>
        <v/>
      </c>
      <c r="B97" s="54"/>
      <c r="C97" s="123"/>
      <c r="D97" s="123"/>
      <c r="E97" s="44"/>
      <c r="F97" s="123"/>
      <c r="G97" s="123"/>
      <c r="H97" s="124"/>
      <c r="I97" s="118"/>
    </row>
    <row r="98" spans="1:9" s="103" customFormat="1" x14ac:dyDescent="0.25">
      <c r="A98" s="191" t="str">
        <f>PersFisicheElenco[[#This Row],[COGNOME E NOME
del prestatore d''opera]] &amp; IF(ISBLANK(PersFisicheElenco[[#This Row],[P.IVA / C.F.
della prestatore d''opera]]),"", " (" &amp; PersFisicheElenco[[#This Row],[P.IVA / C.F.
della prestatore d''opera]] &amp; ")")</f>
        <v/>
      </c>
      <c r="B98" s="54"/>
      <c r="C98" s="123"/>
      <c r="D98" s="123"/>
      <c r="E98" s="44"/>
      <c r="F98" s="123"/>
      <c r="G98" s="123"/>
      <c r="H98" s="124"/>
      <c r="I98" s="118"/>
    </row>
    <row r="99" spans="1:9" s="103" customFormat="1" x14ac:dyDescent="0.25">
      <c r="A99" s="191" t="str">
        <f>PersFisicheElenco[[#This Row],[COGNOME E NOME
del prestatore d''opera]] &amp; IF(ISBLANK(PersFisicheElenco[[#This Row],[P.IVA / C.F.
della prestatore d''opera]]),"", " (" &amp; PersFisicheElenco[[#This Row],[P.IVA / C.F.
della prestatore d''opera]] &amp; ")")</f>
        <v/>
      </c>
      <c r="B99" s="54"/>
      <c r="C99" s="123"/>
      <c r="D99" s="123"/>
      <c r="E99" s="44"/>
      <c r="F99" s="123"/>
      <c r="G99" s="123"/>
      <c r="H99" s="124"/>
      <c r="I99" s="118"/>
    </row>
    <row r="100" spans="1:9" s="103" customFormat="1" x14ac:dyDescent="0.25">
      <c r="A100" s="191" t="str">
        <f>PersFisicheElenco[[#This Row],[COGNOME E NOME
del prestatore d''opera]] &amp; IF(ISBLANK(PersFisicheElenco[[#This Row],[P.IVA / C.F.
della prestatore d''opera]]),"", " (" &amp; PersFisicheElenco[[#This Row],[P.IVA / C.F.
della prestatore d''opera]] &amp; ")")</f>
        <v/>
      </c>
      <c r="B100" s="54"/>
      <c r="C100" s="123"/>
      <c r="D100" s="123"/>
      <c r="E100" s="44"/>
      <c r="F100" s="123"/>
      <c r="G100" s="123"/>
      <c r="H100" s="124"/>
      <c r="I100" s="118"/>
    </row>
    <row r="101" spans="1:9" s="103" customFormat="1" x14ac:dyDescent="0.25">
      <c r="A101" s="191" t="str">
        <f>PersFisicheElenco[[#This Row],[COGNOME E NOME
del prestatore d''opera]] &amp; IF(ISBLANK(PersFisicheElenco[[#This Row],[P.IVA / C.F.
della prestatore d''opera]]),"", " (" &amp; PersFisicheElenco[[#This Row],[P.IVA / C.F.
della prestatore d''opera]] &amp; ")")</f>
        <v/>
      </c>
      <c r="B101" s="54"/>
      <c r="C101" s="123"/>
      <c r="D101" s="123"/>
      <c r="E101" s="44"/>
      <c r="F101" s="123"/>
      <c r="G101" s="123"/>
      <c r="H101" s="124"/>
      <c r="I101" s="118"/>
    </row>
    <row r="102" spans="1:9" s="103" customFormat="1" x14ac:dyDescent="0.25">
      <c r="A102" s="191" t="str">
        <f>PersFisicheElenco[[#This Row],[COGNOME E NOME
del prestatore d''opera]] &amp; IF(ISBLANK(PersFisicheElenco[[#This Row],[P.IVA / C.F.
della prestatore d''opera]]),"", " (" &amp; PersFisicheElenco[[#This Row],[P.IVA / C.F.
della prestatore d''opera]] &amp; ")")</f>
        <v/>
      </c>
      <c r="B102" s="54"/>
      <c r="C102" s="123"/>
      <c r="D102" s="123"/>
      <c r="E102" s="44"/>
      <c r="F102" s="123"/>
      <c r="G102" s="123"/>
      <c r="H102" s="124"/>
      <c r="I102" s="118"/>
    </row>
    <row r="103" spans="1:9" s="103" customFormat="1" x14ac:dyDescent="0.25">
      <c r="A103" s="191" t="str">
        <f>PersFisicheElenco[[#This Row],[COGNOME E NOME
del prestatore d''opera]] &amp; IF(ISBLANK(PersFisicheElenco[[#This Row],[P.IVA / C.F.
della prestatore d''opera]]),"", " (" &amp; PersFisicheElenco[[#This Row],[P.IVA / C.F.
della prestatore d''opera]] &amp; ")")</f>
        <v/>
      </c>
      <c r="B103" s="54"/>
      <c r="C103" s="123"/>
      <c r="D103" s="123"/>
      <c r="E103" s="44"/>
      <c r="F103" s="123"/>
      <c r="G103" s="123"/>
      <c r="H103" s="124"/>
      <c r="I103" s="118"/>
    </row>
    <row r="104" spans="1:9" s="103" customFormat="1" x14ac:dyDescent="0.25">
      <c r="A104" s="191" t="str">
        <f>PersFisicheElenco[[#This Row],[COGNOME E NOME
del prestatore d''opera]] &amp; IF(ISBLANK(PersFisicheElenco[[#This Row],[P.IVA / C.F.
della prestatore d''opera]]),"", " (" &amp; PersFisicheElenco[[#This Row],[P.IVA / C.F.
della prestatore d''opera]] &amp; ")")</f>
        <v/>
      </c>
      <c r="B104" s="54"/>
      <c r="C104" s="123"/>
      <c r="D104" s="123"/>
      <c r="E104" s="44"/>
      <c r="F104" s="123"/>
      <c r="G104" s="123"/>
      <c r="H104" s="124"/>
      <c r="I104" s="118"/>
    </row>
  </sheetData>
  <sheetProtection algorithmName="SHA-512" hashValue="JuS0vfrHY8AxI/H6MyghChytx+ot4UElUMwfXS/1NvF73gQEoZjGrkBqQ4ZISVyv/cRbXcdbYkqUG49I7BQBQA==" saltValue="FaaKWkaJimwIPRlPlu+SQw==" spinCount="100000" sheet="1" objects="1" scenarios="1" selectLockedCells="1" sort="0" autoFilter="0"/>
  <mergeCells count="1">
    <mergeCell ref="B1:I1"/>
  </mergeCells>
  <dataValidations count="4">
    <dataValidation type="list" allowBlank="1" showInputMessage="1" showErrorMessage="1" sqref="B5:B104" xr:uid="{00000000-0002-0000-0400-000000000000}">
      <formula1>Componenti</formula1>
    </dataValidation>
    <dataValidation type="list" allowBlank="1" showInputMessage="1" showErrorMessage="1" sqref="E5:E104" xr:uid="{11FF090C-4E83-4B84-ADD4-30FD83ADBEBC}">
      <formula1>VociImpegno</formula1>
    </dataValidation>
    <dataValidation type="decimal" operator="greaterThan" allowBlank="1" showInputMessage="1" showErrorMessage="1" sqref="H5:H104" xr:uid="{2B51510B-97B6-41B7-B424-9D042D6D7765}">
      <formula1>0</formula1>
    </dataValidation>
    <dataValidation type="decimal" operator="greaterThanOrEqual" allowBlank="1" showInputMessage="1" showErrorMessage="1" sqref="I5:I104" xr:uid="{1CD6F6E0-C7D0-4CAD-B5A7-2B7EE3F88913}">
      <formula1>0</formula1>
    </dataValidation>
  </dataValidations>
  <pageMargins left="0.23622047244094491" right="0.23622047244094491" top="0.74803149606299213" bottom="0.74803149606299213" header="0.31496062992125984" footer="0.31496062992125984"/>
  <pageSetup scale="74" orientation="landscape" r:id="rId1"/>
  <headerFooter>
    <oddFooter>&amp;L&amp;D - &amp;T&amp;C&amp;A&amp;R&amp;P/&amp;[Pagine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theme="8" tint="-0.249977111117893"/>
    <pageSetUpPr fitToPage="1"/>
  </sheetPr>
  <dimension ref="A1:Q131"/>
  <sheetViews>
    <sheetView showGridLines="0" zoomScale="106" zoomScaleNormal="106" workbookViewId="0">
      <selection activeCell="D5" sqref="D5"/>
    </sheetView>
  </sheetViews>
  <sheetFormatPr defaultColWidth="9.1796875" defaultRowHeight="10.5" x14ac:dyDescent="0.25"/>
  <cols>
    <col min="1" max="1" width="20.7265625" style="37" customWidth="1"/>
    <col min="2" max="2" width="26.81640625" style="37" customWidth="1"/>
    <col min="3" max="3" width="22.7265625" style="37" customWidth="1"/>
    <col min="4" max="4" width="13.81640625" style="37" customWidth="1"/>
    <col min="5" max="5" width="17.1796875" style="107" customWidth="1"/>
    <col min="6" max="6" width="35.1796875" style="105" customWidth="1"/>
    <col min="7" max="7" width="12.7265625" style="37" customWidth="1"/>
    <col min="8" max="8" width="9.26953125" style="37" customWidth="1"/>
    <col min="9" max="10" width="12.7265625" style="37" customWidth="1"/>
    <col min="11" max="11" width="14.81640625" style="37" customWidth="1"/>
    <col min="12" max="12" width="16.7265625" style="37" customWidth="1"/>
    <col min="13" max="13" width="11.7265625" style="37" customWidth="1"/>
    <col min="14" max="14" width="7.54296875" style="37" customWidth="1"/>
    <col min="15" max="15" width="12.7265625" style="37" customWidth="1"/>
    <col min="16" max="16" width="9.1796875" style="46" hidden="1" customWidth="1"/>
    <col min="17" max="17" width="9.1796875" style="37" hidden="1" customWidth="1"/>
    <col min="18" max="16384" width="9.1796875" style="37"/>
  </cols>
  <sheetData>
    <row r="1" spans="1:17" ht="34" customHeight="1" x14ac:dyDescent="0.25">
      <c r="A1" s="252" t="s">
        <v>76</v>
      </c>
      <c r="B1" s="252"/>
      <c r="C1" s="252"/>
      <c r="D1" s="252"/>
      <c r="E1" s="252"/>
      <c r="F1" s="252"/>
      <c r="G1" s="252"/>
      <c r="H1" s="252"/>
      <c r="I1" s="252"/>
      <c r="J1" s="252"/>
      <c r="K1" s="252"/>
      <c r="L1" s="252"/>
      <c r="M1" s="252"/>
      <c r="N1" s="252"/>
      <c r="O1" s="252"/>
    </row>
    <row r="2" spans="1:17" ht="12.5" x14ac:dyDescent="0.25">
      <c r="A2" s="3" t="s">
        <v>85</v>
      </c>
      <c r="B2" s="3"/>
      <c r="C2" s="3"/>
      <c r="D2" s="3"/>
      <c r="E2" s="106"/>
      <c r="F2" s="104"/>
      <c r="G2" s="38"/>
      <c r="H2" s="38"/>
      <c r="I2" s="47"/>
      <c r="J2" s="47"/>
      <c r="K2" s="47"/>
      <c r="L2" s="47"/>
      <c r="M2" s="47"/>
      <c r="N2" s="47"/>
      <c r="O2" s="47"/>
    </row>
    <row r="3" spans="1:17" ht="14.25" customHeight="1" x14ac:dyDescent="0.25">
      <c r="A3" s="3"/>
      <c r="B3" s="3"/>
      <c r="C3" s="3"/>
      <c r="D3" s="3"/>
      <c r="E3" s="106"/>
      <c r="F3" s="104"/>
      <c r="G3" s="38"/>
      <c r="H3" s="38"/>
      <c r="I3" s="47"/>
      <c r="J3" s="47"/>
      <c r="K3" s="47"/>
      <c r="L3" s="47"/>
      <c r="M3" s="47"/>
      <c r="N3" s="47"/>
      <c r="O3" s="47"/>
    </row>
    <row r="4" spans="1:17" s="46" customFormat="1" ht="73.5" x14ac:dyDescent="0.25">
      <c r="A4" s="48" t="s">
        <v>68</v>
      </c>
      <c r="B4" s="48" t="s">
        <v>86</v>
      </c>
      <c r="C4" s="48" t="s">
        <v>87</v>
      </c>
      <c r="D4" s="48" t="s">
        <v>88</v>
      </c>
      <c r="E4" s="119" t="s">
        <v>89</v>
      </c>
      <c r="F4" s="120" t="s">
        <v>90</v>
      </c>
      <c r="G4" s="48" t="s">
        <v>91</v>
      </c>
      <c r="H4" s="48" t="s">
        <v>92</v>
      </c>
      <c r="I4" s="48" t="s">
        <v>93</v>
      </c>
      <c r="J4" s="48" t="s">
        <v>94</v>
      </c>
      <c r="K4" s="48" t="s">
        <v>95</v>
      </c>
      <c r="L4" s="48" t="s">
        <v>96</v>
      </c>
      <c r="M4" s="48" t="s">
        <v>97</v>
      </c>
      <c r="N4" s="48" t="s">
        <v>98</v>
      </c>
      <c r="O4" s="48" t="s">
        <v>75</v>
      </c>
      <c r="P4" s="40" t="s">
        <v>99</v>
      </c>
      <c r="Q4" s="40" t="s">
        <v>100</v>
      </c>
    </row>
    <row r="5" spans="1:17" s="46" customFormat="1" x14ac:dyDescent="0.25">
      <c r="A5" s="54"/>
      <c r="B5" s="54"/>
      <c r="C5" s="195" t="str">
        <f>_xlfn.IFNA(VLOOKUP('Personale esterno-Costi'!$B5,'Personale esterno-Elenco'!$A$5:$I$104,2,FALSE),"")</f>
        <v/>
      </c>
      <c r="D5" s="44"/>
      <c r="E5" s="122"/>
      <c r="F5" s="196"/>
      <c r="G5" s="114"/>
      <c r="H5" s="197">
        <f>PersFisicheCosti[[#This Row],[Aliquota IVA]]*PersFisicheCosti[[#This Row],[IMPORTO NETTO (IMPONIBILE)]]</f>
        <v>0</v>
      </c>
      <c r="I5" s="197">
        <f t="shared" ref="I5:I68" si="0">ROUND(SUM(G5:H5),2)</f>
        <v>0</v>
      </c>
      <c r="J5" s="114"/>
      <c r="K5" s="54"/>
      <c r="L5" s="44"/>
      <c r="M5" s="213"/>
      <c r="N5" s="214"/>
      <c r="O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 s="195">
        <f>_xlfn.IFNA(VLOOKUP(PersFisicheCosti[[#This Row],[COMMITTENTE]],Anagrafica!$C$16:$D$20,2,FALSE),"NO")</f>
        <v>0</v>
      </c>
      <c r="Q5" s="198">
        <f>_xlfn.IFNA(VLOOKUP(PersFisicheCosti[[#This Row],[PRESTATORE
Selezionare la persona coinvolta nel progetto]],PersFisicheElenco[],9,FALSE),0)</f>
        <v>0</v>
      </c>
    </row>
    <row r="6" spans="1:17" s="46" customFormat="1" x14ac:dyDescent="0.25">
      <c r="A6" s="54"/>
      <c r="B6" s="54"/>
      <c r="C6" s="195" t="str">
        <f>_xlfn.IFNA(VLOOKUP('Personale esterno-Costi'!$B6,'Personale esterno-Elenco'!$A$5:$I$104,2,FALSE),"")</f>
        <v/>
      </c>
      <c r="D6" s="44"/>
      <c r="E6" s="122"/>
      <c r="F6" s="196"/>
      <c r="G6" s="114"/>
      <c r="H6" s="197">
        <f>PersFisicheCosti[[#This Row],[Aliquota IVA]]*PersFisicheCosti[[#This Row],[IMPORTO NETTO (IMPONIBILE)]]</f>
        <v>0</v>
      </c>
      <c r="I6" s="197">
        <f t="shared" si="0"/>
        <v>0</v>
      </c>
      <c r="J6" s="114"/>
      <c r="K6" s="54"/>
      <c r="L6" s="44"/>
      <c r="M6" s="213"/>
      <c r="N6" s="214"/>
      <c r="O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 s="195">
        <f>_xlfn.IFNA(VLOOKUP(PersFisicheCosti[[#This Row],[COMMITTENTE]],Anagrafica!$C$16:$D$20,2,FALSE),"NO")</f>
        <v>0</v>
      </c>
      <c r="Q6" s="198">
        <f>_xlfn.IFNA(VLOOKUP(PersFisicheCosti[[#This Row],[PRESTATORE
Selezionare la persona coinvolta nel progetto]],PersFisicheElenco[],9,FALSE),0)</f>
        <v>0</v>
      </c>
    </row>
    <row r="7" spans="1:17" s="46" customFormat="1" x14ac:dyDescent="0.25">
      <c r="A7" s="54"/>
      <c r="B7" s="54"/>
      <c r="C7" s="195" t="str">
        <f>_xlfn.IFNA(VLOOKUP('Personale esterno-Costi'!$B7,'Personale esterno-Elenco'!$A$5:$I$104,2,FALSE),"")</f>
        <v/>
      </c>
      <c r="D7" s="44"/>
      <c r="E7" s="122"/>
      <c r="F7" s="196"/>
      <c r="G7" s="114"/>
      <c r="H7" s="197">
        <f>PersFisicheCosti[[#This Row],[Aliquota IVA]]*PersFisicheCosti[[#This Row],[IMPORTO NETTO (IMPONIBILE)]]</f>
        <v>0</v>
      </c>
      <c r="I7" s="197">
        <f t="shared" si="0"/>
        <v>0</v>
      </c>
      <c r="J7" s="114"/>
      <c r="K7" s="54"/>
      <c r="L7" s="44"/>
      <c r="M7" s="213"/>
      <c r="N7" s="214"/>
      <c r="O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 s="195">
        <f>_xlfn.IFNA(VLOOKUP(PersFisicheCosti[[#This Row],[COMMITTENTE]],Anagrafica!$C$16:$D$20,2,FALSE),"NO")</f>
        <v>0</v>
      </c>
      <c r="Q7" s="198">
        <f>_xlfn.IFNA(VLOOKUP(PersFisicheCosti[[#This Row],[PRESTATORE
Selezionare la persona coinvolta nel progetto]],PersFisicheElenco[],9,FALSE),0)</f>
        <v>0</v>
      </c>
    </row>
    <row r="8" spans="1:17" s="46" customFormat="1" x14ac:dyDescent="0.25">
      <c r="A8" s="54"/>
      <c r="B8" s="54"/>
      <c r="C8" s="195" t="str">
        <f>_xlfn.IFNA(VLOOKUP('Personale esterno-Costi'!$B8,'Personale esterno-Elenco'!$A$5:$I$104,2,FALSE),"")</f>
        <v/>
      </c>
      <c r="D8" s="44"/>
      <c r="E8" s="122"/>
      <c r="F8" s="196"/>
      <c r="G8" s="114"/>
      <c r="H8" s="197">
        <f>PersFisicheCosti[[#This Row],[Aliquota IVA]]*PersFisicheCosti[[#This Row],[IMPORTO NETTO (IMPONIBILE)]]</f>
        <v>0</v>
      </c>
      <c r="I8" s="197">
        <f t="shared" si="0"/>
        <v>0</v>
      </c>
      <c r="J8" s="114"/>
      <c r="K8" s="54"/>
      <c r="L8" s="44"/>
      <c r="M8" s="213"/>
      <c r="N8" s="214"/>
      <c r="O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 s="195">
        <f>_xlfn.IFNA(VLOOKUP(PersFisicheCosti[[#This Row],[COMMITTENTE]],Anagrafica!$C$16:$D$20,2,FALSE),"NO")</f>
        <v>0</v>
      </c>
      <c r="Q8" s="198">
        <f>_xlfn.IFNA(VLOOKUP(PersFisicheCosti[[#This Row],[PRESTATORE
Selezionare la persona coinvolta nel progetto]],PersFisicheElenco[],9,FALSE),0)</f>
        <v>0</v>
      </c>
    </row>
    <row r="9" spans="1:17" s="46" customFormat="1" x14ac:dyDescent="0.25">
      <c r="A9" s="54"/>
      <c r="B9" s="54"/>
      <c r="C9" s="195" t="str">
        <f>_xlfn.IFNA(VLOOKUP('Personale esterno-Costi'!$B9,'Personale esterno-Elenco'!$A$5:$I$104,2,FALSE),"")</f>
        <v/>
      </c>
      <c r="D9" s="44"/>
      <c r="E9" s="122"/>
      <c r="F9" s="196"/>
      <c r="G9" s="114"/>
      <c r="H9" s="197">
        <f>PersFisicheCosti[[#This Row],[Aliquota IVA]]*PersFisicheCosti[[#This Row],[IMPORTO NETTO (IMPONIBILE)]]</f>
        <v>0</v>
      </c>
      <c r="I9" s="197">
        <f t="shared" si="0"/>
        <v>0</v>
      </c>
      <c r="J9" s="114"/>
      <c r="K9" s="54"/>
      <c r="L9" s="44"/>
      <c r="M9" s="213"/>
      <c r="N9" s="214"/>
      <c r="O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 s="195">
        <f>_xlfn.IFNA(VLOOKUP(PersFisicheCosti[[#This Row],[COMMITTENTE]],Anagrafica!$C$16:$D$20,2,FALSE),"NO")</f>
        <v>0</v>
      </c>
      <c r="Q9" s="198">
        <f>_xlfn.IFNA(VLOOKUP(PersFisicheCosti[[#This Row],[PRESTATORE
Selezionare la persona coinvolta nel progetto]],PersFisicheElenco[],9,FALSE),0)</f>
        <v>0</v>
      </c>
    </row>
    <row r="10" spans="1:17" s="46" customFormat="1" x14ac:dyDescent="0.25">
      <c r="A10" s="54"/>
      <c r="B10" s="54"/>
      <c r="C10" s="195" t="str">
        <f>_xlfn.IFNA(VLOOKUP('Personale esterno-Costi'!$B10,'Personale esterno-Elenco'!$A$5:$I$104,2,FALSE),"")</f>
        <v/>
      </c>
      <c r="D10" s="44"/>
      <c r="E10" s="122"/>
      <c r="F10" s="196"/>
      <c r="G10" s="114"/>
      <c r="H10" s="197">
        <f>PersFisicheCosti[[#This Row],[Aliquota IVA]]*PersFisicheCosti[[#This Row],[IMPORTO NETTO (IMPONIBILE)]]</f>
        <v>0</v>
      </c>
      <c r="I10" s="197">
        <f t="shared" si="0"/>
        <v>0</v>
      </c>
      <c r="J10" s="114"/>
      <c r="K10" s="54"/>
      <c r="L10" s="44"/>
      <c r="M10" s="213"/>
      <c r="N10" s="214"/>
      <c r="O1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 s="195">
        <f>_xlfn.IFNA(VLOOKUP(PersFisicheCosti[[#This Row],[COMMITTENTE]],Anagrafica!$C$16:$D$20,2,FALSE),"NO")</f>
        <v>0</v>
      </c>
      <c r="Q10" s="198">
        <f>_xlfn.IFNA(VLOOKUP(PersFisicheCosti[[#This Row],[PRESTATORE
Selezionare la persona coinvolta nel progetto]],PersFisicheElenco[],9,FALSE),0)</f>
        <v>0</v>
      </c>
    </row>
    <row r="11" spans="1:17" s="46" customFormat="1" x14ac:dyDescent="0.25">
      <c r="A11" s="54"/>
      <c r="B11" s="54"/>
      <c r="C11" s="195" t="str">
        <f>_xlfn.IFNA(VLOOKUP('Personale esterno-Costi'!$B11,'Personale esterno-Elenco'!$A$5:$I$104,2,FALSE),"")</f>
        <v/>
      </c>
      <c r="D11" s="44"/>
      <c r="E11" s="122"/>
      <c r="F11" s="196"/>
      <c r="G11" s="114"/>
      <c r="H11" s="197">
        <f>PersFisicheCosti[[#This Row],[Aliquota IVA]]*PersFisicheCosti[[#This Row],[IMPORTO NETTO (IMPONIBILE)]]</f>
        <v>0</v>
      </c>
      <c r="I11" s="197">
        <f t="shared" si="0"/>
        <v>0</v>
      </c>
      <c r="J11" s="114"/>
      <c r="K11" s="54"/>
      <c r="L11" s="44"/>
      <c r="M11" s="213"/>
      <c r="N11" s="214"/>
      <c r="O1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1" s="195">
        <f>_xlfn.IFNA(VLOOKUP(PersFisicheCosti[[#This Row],[COMMITTENTE]],Anagrafica!$C$16:$D$20,2,FALSE),"NO")</f>
        <v>0</v>
      </c>
      <c r="Q11" s="198">
        <f>_xlfn.IFNA(VLOOKUP(PersFisicheCosti[[#This Row],[PRESTATORE
Selezionare la persona coinvolta nel progetto]],PersFisicheElenco[],9,FALSE),0)</f>
        <v>0</v>
      </c>
    </row>
    <row r="12" spans="1:17" s="46" customFormat="1" x14ac:dyDescent="0.25">
      <c r="A12" s="54"/>
      <c r="B12" s="54"/>
      <c r="C12" s="195" t="str">
        <f>_xlfn.IFNA(VLOOKUP('Personale esterno-Costi'!$B12,'Personale esterno-Elenco'!$A$5:$I$104,2,FALSE),"")</f>
        <v/>
      </c>
      <c r="D12" s="44"/>
      <c r="E12" s="122"/>
      <c r="F12" s="196"/>
      <c r="G12" s="114"/>
      <c r="H12" s="197">
        <f>PersFisicheCosti[[#This Row],[Aliquota IVA]]*PersFisicheCosti[[#This Row],[IMPORTO NETTO (IMPONIBILE)]]</f>
        <v>0</v>
      </c>
      <c r="I12" s="197">
        <f t="shared" si="0"/>
        <v>0</v>
      </c>
      <c r="J12" s="114"/>
      <c r="K12" s="54"/>
      <c r="L12" s="44"/>
      <c r="M12" s="213"/>
      <c r="N12" s="214"/>
      <c r="O1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2" s="195">
        <f>_xlfn.IFNA(VLOOKUP(PersFisicheCosti[[#This Row],[COMMITTENTE]],Anagrafica!$C$16:$D$20,2,FALSE),"NO")</f>
        <v>0</v>
      </c>
      <c r="Q12" s="198">
        <f>_xlfn.IFNA(VLOOKUP(PersFisicheCosti[[#This Row],[PRESTATORE
Selezionare la persona coinvolta nel progetto]],PersFisicheElenco[],9,FALSE),0)</f>
        <v>0</v>
      </c>
    </row>
    <row r="13" spans="1:17" s="46" customFormat="1" x14ac:dyDescent="0.25">
      <c r="A13" s="54"/>
      <c r="B13" s="54"/>
      <c r="C13" s="195" t="str">
        <f>_xlfn.IFNA(VLOOKUP('Personale esterno-Costi'!$B13,'Personale esterno-Elenco'!$A$5:$I$104,2,FALSE),"")</f>
        <v/>
      </c>
      <c r="D13" s="44"/>
      <c r="E13" s="122"/>
      <c r="F13" s="196"/>
      <c r="G13" s="114"/>
      <c r="H13" s="197">
        <f>PersFisicheCosti[[#This Row],[Aliquota IVA]]*PersFisicheCosti[[#This Row],[IMPORTO NETTO (IMPONIBILE)]]</f>
        <v>0</v>
      </c>
      <c r="I13" s="197">
        <f t="shared" si="0"/>
        <v>0</v>
      </c>
      <c r="J13" s="114"/>
      <c r="K13" s="54"/>
      <c r="L13" s="44"/>
      <c r="M13" s="213"/>
      <c r="N13" s="214"/>
      <c r="O1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3" s="195">
        <f>_xlfn.IFNA(VLOOKUP(PersFisicheCosti[[#This Row],[COMMITTENTE]],Anagrafica!$C$16:$D$20,2,FALSE),"NO")</f>
        <v>0</v>
      </c>
      <c r="Q13" s="198">
        <f>_xlfn.IFNA(VLOOKUP(PersFisicheCosti[[#This Row],[PRESTATORE
Selezionare la persona coinvolta nel progetto]],PersFisicheElenco[],9,FALSE),0)</f>
        <v>0</v>
      </c>
    </row>
    <row r="14" spans="1:17" s="46" customFormat="1" x14ac:dyDescent="0.25">
      <c r="A14" s="54"/>
      <c r="B14" s="54"/>
      <c r="C14" s="195" t="str">
        <f>_xlfn.IFNA(VLOOKUP('Personale esterno-Costi'!$B14,'Personale esterno-Elenco'!$A$5:$I$104,2,FALSE),"")</f>
        <v/>
      </c>
      <c r="D14" s="44"/>
      <c r="E14" s="122"/>
      <c r="F14" s="196"/>
      <c r="G14" s="114"/>
      <c r="H14" s="197">
        <f>PersFisicheCosti[[#This Row],[Aliquota IVA]]*PersFisicheCosti[[#This Row],[IMPORTO NETTO (IMPONIBILE)]]</f>
        <v>0</v>
      </c>
      <c r="I14" s="197">
        <f t="shared" si="0"/>
        <v>0</v>
      </c>
      <c r="J14" s="114"/>
      <c r="K14" s="54"/>
      <c r="L14" s="44"/>
      <c r="M14" s="213"/>
      <c r="N14" s="214"/>
      <c r="O1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4" s="195">
        <f>_xlfn.IFNA(VLOOKUP(PersFisicheCosti[[#This Row],[COMMITTENTE]],Anagrafica!$C$16:$D$20,2,FALSE),"NO")</f>
        <v>0</v>
      </c>
      <c r="Q14" s="198">
        <f>_xlfn.IFNA(VLOOKUP(PersFisicheCosti[[#This Row],[PRESTATORE
Selezionare la persona coinvolta nel progetto]],PersFisicheElenco[],9,FALSE),0)</f>
        <v>0</v>
      </c>
    </row>
    <row r="15" spans="1:17" s="46" customFormat="1" x14ac:dyDescent="0.25">
      <c r="A15" s="54"/>
      <c r="B15" s="54"/>
      <c r="C15" s="195" t="str">
        <f>_xlfn.IFNA(VLOOKUP('Personale esterno-Costi'!$B15,'Personale esterno-Elenco'!$A$5:$I$104,2,FALSE),"")</f>
        <v/>
      </c>
      <c r="D15" s="44"/>
      <c r="E15" s="122"/>
      <c r="F15" s="196"/>
      <c r="G15" s="114"/>
      <c r="H15" s="197">
        <f>PersFisicheCosti[[#This Row],[Aliquota IVA]]*PersFisicheCosti[[#This Row],[IMPORTO NETTO (IMPONIBILE)]]</f>
        <v>0</v>
      </c>
      <c r="I15" s="197">
        <f t="shared" si="0"/>
        <v>0</v>
      </c>
      <c r="J15" s="114"/>
      <c r="K15" s="54"/>
      <c r="L15" s="44"/>
      <c r="M15" s="213"/>
      <c r="N15" s="214"/>
      <c r="O1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5" s="195">
        <f>_xlfn.IFNA(VLOOKUP(PersFisicheCosti[[#This Row],[COMMITTENTE]],Anagrafica!$C$16:$D$20,2,FALSE),"NO")</f>
        <v>0</v>
      </c>
      <c r="Q15" s="198">
        <f>_xlfn.IFNA(VLOOKUP(PersFisicheCosti[[#This Row],[PRESTATORE
Selezionare la persona coinvolta nel progetto]],PersFisicheElenco[],9,FALSE),0)</f>
        <v>0</v>
      </c>
    </row>
    <row r="16" spans="1:17" s="46" customFormat="1" x14ac:dyDescent="0.25">
      <c r="A16" s="54"/>
      <c r="B16" s="54"/>
      <c r="C16" s="195" t="str">
        <f>_xlfn.IFNA(VLOOKUP('Personale esterno-Costi'!$B16,'Personale esterno-Elenco'!$A$5:$I$104,2,FALSE),"")</f>
        <v/>
      </c>
      <c r="D16" s="44"/>
      <c r="E16" s="122"/>
      <c r="F16" s="196"/>
      <c r="G16" s="114"/>
      <c r="H16" s="197">
        <f>PersFisicheCosti[[#This Row],[Aliquota IVA]]*PersFisicheCosti[[#This Row],[IMPORTO NETTO (IMPONIBILE)]]</f>
        <v>0</v>
      </c>
      <c r="I16" s="197">
        <f t="shared" si="0"/>
        <v>0</v>
      </c>
      <c r="J16" s="114"/>
      <c r="K16" s="54"/>
      <c r="L16" s="44"/>
      <c r="M16" s="213"/>
      <c r="N16" s="214"/>
      <c r="O1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6" s="195">
        <f>_xlfn.IFNA(VLOOKUP(PersFisicheCosti[[#This Row],[COMMITTENTE]],Anagrafica!$C$16:$D$20,2,FALSE),"NO")</f>
        <v>0</v>
      </c>
      <c r="Q16" s="198">
        <f>_xlfn.IFNA(VLOOKUP(PersFisicheCosti[[#This Row],[PRESTATORE
Selezionare la persona coinvolta nel progetto]],PersFisicheElenco[],9,FALSE),0)</f>
        <v>0</v>
      </c>
    </row>
    <row r="17" spans="1:17" s="46" customFormat="1" x14ac:dyDescent="0.25">
      <c r="A17" s="54"/>
      <c r="B17" s="54"/>
      <c r="C17" s="195" t="str">
        <f>_xlfn.IFNA(VLOOKUP('Personale esterno-Costi'!$B17,'Personale esterno-Elenco'!$A$5:$I$104,2,FALSE),"")</f>
        <v/>
      </c>
      <c r="D17" s="44"/>
      <c r="E17" s="122"/>
      <c r="F17" s="196"/>
      <c r="G17" s="114"/>
      <c r="H17" s="197">
        <f>PersFisicheCosti[[#This Row],[Aliquota IVA]]*PersFisicheCosti[[#This Row],[IMPORTO NETTO (IMPONIBILE)]]</f>
        <v>0</v>
      </c>
      <c r="I17" s="197">
        <f t="shared" si="0"/>
        <v>0</v>
      </c>
      <c r="J17" s="114"/>
      <c r="K17" s="54"/>
      <c r="L17" s="44"/>
      <c r="M17" s="213"/>
      <c r="N17" s="214"/>
      <c r="O1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7" s="195">
        <f>_xlfn.IFNA(VLOOKUP(PersFisicheCosti[[#This Row],[COMMITTENTE]],Anagrafica!$C$16:$D$20,2,FALSE),"NO")</f>
        <v>0</v>
      </c>
      <c r="Q17" s="198">
        <f>_xlfn.IFNA(VLOOKUP(PersFisicheCosti[[#This Row],[PRESTATORE
Selezionare la persona coinvolta nel progetto]],PersFisicheElenco[],9,FALSE),0)</f>
        <v>0</v>
      </c>
    </row>
    <row r="18" spans="1:17" s="46" customFormat="1" x14ac:dyDescent="0.25">
      <c r="A18" s="54"/>
      <c r="B18" s="54"/>
      <c r="C18" s="195" t="str">
        <f>_xlfn.IFNA(VLOOKUP('Personale esterno-Costi'!$B18,'Personale esterno-Elenco'!$A$5:$I$104,2,FALSE),"")</f>
        <v/>
      </c>
      <c r="D18" s="44"/>
      <c r="E18" s="122"/>
      <c r="F18" s="196"/>
      <c r="G18" s="114"/>
      <c r="H18" s="197">
        <f>PersFisicheCosti[[#This Row],[Aliquota IVA]]*PersFisicheCosti[[#This Row],[IMPORTO NETTO (IMPONIBILE)]]</f>
        <v>0</v>
      </c>
      <c r="I18" s="197">
        <f t="shared" si="0"/>
        <v>0</v>
      </c>
      <c r="J18" s="114"/>
      <c r="K18" s="54"/>
      <c r="L18" s="44"/>
      <c r="M18" s="213"/>
      <c r="N18" s="214"/>
      <c r="O1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8" s="195">
        <f>_xlfn.IFNA(VLOOKUP(PersFisicheCosti[[#This Row],[COMMITTENTE]],Anagrafica!$C$16:$D$20,2,FALSE),"NO")</f>
        <v>0</v>
      </c>
      <c r="Q18" s="198">
        <f>_xlfn.IFNA(VLOOKUP(PersFisicheCosti[[#This Row],[PRESTATORE
Selezionare la persona coinvolta nel progetto]],PersFisicheElenco[],9,FALSE),0)</f>
        <v>0</v>
      </c>
    </row>
    <row r="19" spans="1:17" s="46" customFormat="1" x14ac:dyDescent="0.25">
      <c r="A19" s="54"/>
      <c r="B19" s="54"/>
      <c r="C19" s="195" t="str">
        <f>_xlfn.IFNA(VLOOKUP('Personale esterno-Costi'!$B19,'Personale esterno-Elenco'!$A$5:$I$104,2,FALSE),"")</f>
        <v/>
      </c>
      <c r="D19" s="44"/>
      <c r="E19" s="122"/>
      <c r="F19" s="196"/>
      <c r="G19" s="114"/>
      <c r="H19" s="197">
        <f>PersFisicheCosti[[#This Row],[Aliquota IVA]]*PersFisicheCosti[[#This Row],[IMPORTO NETTO (IMPONIBILE)]]</f>
        <v>0</v>
      </c>
      <c r="I19" s="197">
        <f t="shared" si="0"/>
        <v>0</v>
      </c>
      <c r="J19" s="114"/>
      <c r="K19" s="54"/>
      <c r="L19" s="44"/>
      <c r="M19" s="213"/>
      <c r="N19" s="214"/>
      <c r="O1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9" s="195">
        <f>_xlfn.IFNA(VLOOKUP(PersFisicheCosti[[#This Row],[COMMITTENTE]],Anagrafica!$C$16:$D$20,2,FALSE),"NO")</f>
        <v>0</v>
      </c>
      <c r="Q19" s="198">
        <f>_xlfn.IFNA(VLOOKUP(PersFisicheCosti[[#This Row],[PRESTATORE
Selezionare la persona coinvolta nel progetto]],PersFisicheElenco[],9,FALSE),0)</f>
        <v>0</v>
      </c>
    </row>
    <row r="20" spans="1:17" s="46" customFormat="1" x14ac:dyDescent="0.25">
      <c r="A20" s="54"/>
      <c r="B20" s="54"/>
      <c r="C20" s="195" t="str">
        <f>_xlfn.IFNA(VLOOKUP('Personale esterno-Costi'!$B20,'Personale esterno-Elenco'!$A$5:$I$104,2,FALSE),"")</f>
        <v/>
      </c>
      <c r="D20" s="44"/>
      <c r="E20" s="122"/>
      <c r="F20" s="196"/>
      <c r="G20" s="114"/>
      <c r="H20" s="197">
        <f>PersFisicheCosti[[#This Row],[Aliquota IVA]]*PersFisicheCosti[[#This Row],[IMPORTO NETTO (IMPONIBILE)]]</f>
        <v>0</v>
      </c>
      <c r="I20" s="197">
        <f t="shared" si="0"/>
        <v>0</v>
      </c>
      <c r="J20" s="114"/>
      <c r="K20" s="54"/>
      <c r="L20" s="44"/>
      <c r="M20" s="213"/>
      <c r="N20" s="214"/>
      <c r="O2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0" s="195">
        <f>_xlfn.IFNA(VLOOKUP(PersFisicheCosti[[#This Row],[COMMITTENTE]],Anagrafica!$C$16:$D$20,2,FALSE),"NO")</f>
        <v>0</v>
      </c>
      <c r="Q20" s="198">
        <f>_xlfn.IFNA(VLOOKUP(PersFisicheCosti[[#This Row],[PRESTATORE
Selezionare la persona coinvolta nel progetto]],PersFisicheElenco[],9,FALSE),0)</f>
        <v>0</v>
      </c>
    </row>
    <row r="21" spans="1:17" s="46" customFormat="1" x14ac:dyDescent="0.25">
      <c r="A21" s="54"/>
      <c r="B21" s="54"/>
      <c r="C21" s="195" t="str">
        <f>_xlfn.IFNA(VLOOKUP('Personale esterno-Costi'!$B21,'Personale esterno-Elenco'!$A$5:$I$104,2,FALSE),"")</f>
        <v/>
      </c>
      <c r="D21" s="44"/>
      <c r="E21" s="122"/>
      <c r="F21" s="196"/>
      <c r="G21" s="114"/>
      <c r="H21" s="197">
        <f>PersFisicheCosti[[#This Row],[Aliquota IVA]]*PersFisicheCosti[[#This Row],[IMPORTO NETTO (IMPONIBILE)]]</f>
        <v>0</v>
      </c>
      <c r="I21" s="197">
        <f t="shared" si="0"/>
        <v>0</v>
      </c>
      <c r="J21" s="114"/>
      <c r="K21" s="54"/>
      <c r="L21" s="44"/>
      <c r="M21" s="213"/>
      <c r="N21" s="214"/>
      <c r="O2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1" s="195">
        <f>_xlfn.IFNA(VLOOKUP(PersFisicheCosti[[#This Row],[COMMITTENTE]],Anagrafica!$C$16:$D$20,2,FALSE),"NO")</f>
        <v>0</v>
      </c>
      <c r="Q21" s="198">
        <f>_xlfn.IFNA(VLOOKUP(PersFisicheCosti[[#This Row],[PRESTATORE
Selezionare la persona coinvolta nel progetto]],PersFisicheElenco[],9,FALSE),0)</f>
        <v>0</v>
      </c>
    </row>
    <row r="22" spans="1:17" s="46" customFormat="1" x14ac:dyDescent="0.25">
      <c r="A22" s="54"/>
      <c r="B22" s="54"/>
      <c r="C22" s="195" t="str">
        <f>_xlfn.IFNA(VLOOKUP('Personale esterno-Costi'!$B22,'Personale esterno-Elenco'!$A$5:$I$104,2,FALSE),"")</f>
        <v/>
      </c>
      <c r="D22" s="44"/>
      <c r="E22" s="122"/>
      <c r="F22" s="196"/>
      <c r="G22" s="114"/>
      <c r="H22" s="197">
        <f>PersFisicheCosti[[#This Row],[Aliquota IVA]]*PersFisicheCosti[[#This Row],[IMPORTO NETTO (IMPONIBILE)]]</f>
        <v>0</v>
      </c>
      <c r="I22" s="197">
        <f t="shared" si="0"/>
        <v>0</v>
      </c>
      <c r="J22" s="114"/>
      <c r="K22" s="54"/>
      <c r="L22" s="44"/>
      <c r="M22" s="213"/>
      <c r="N22" s="214"/>
      <c r="O2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2" s="195">
        <f>_xlfn.IFNA(VLOOKUP(PersFisicheCosti[[#This Row],[COMMITTENTE]],Anagrafica!$C$16:$D$20,2,FALSE),"NO")</f>
        <v>0</v>
      </c>
      <c r="Q22" s="198">
        <f>_xlfn.IFNA(VLOOKUP(PersFisicheCosti[[#This Row],[PRESTATORE
Selezionare la persona coinvolta nel progetto]],PersFisicheElenco[],9,FALSE),0)</f>
        <v>0</v>
      </c>
    </row>
    <row r="23" spans="1:17" s="46" customFormat="1" x14ac:dyDescent="0.25">
      <c r="A23" s="54"/>
      <c r="B23" s="54"/>
      <c r="C23" s="195" t="str">
        <f>_xlfn.IFNA(VLOOKUP('Personale esterno-Costi'!$B23,'Personale esterno-Elenco'!$A$5:$I$104,2,FALSE),"")</f>
        <v/>
      </c>
      <c r="D23" s="44"/>
      <c r="E23" s="122"/>
      <c r="F23" s="196"/>
      <c r="G23" s="114"/>
      <c r="H23" s="197">
        <f>PersFisicheCosti[[#This Row],[Aliquota IVA]]*PersFisicheCosti[[#This Row],[IMPORTO NETTO (IMPONIBILE)]]</f>
        <v>0</v>
      </c>
      <c r="I23" s="197">
        <f t="shared" si="0"/>
        <v>0</v>
      </c>
      <c r="J23" s="114"/>
      <c r="K23" s="54"/>
      <c r="L23" s="44"/>
      <c r="M23" s="213"/>
      <c r="N23" s="214"/>
      <c r="O2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3" s="195">
        <f>_xlfn.IFNA(VLOOKUP(PersFisicheCosti[[#This Row],[COMMITTENTE]],Anagrafica!$C$16:$D$20,2,FALSE),"NO")</f>
        <v>0</v>
      </c>
      <c r="Q23" s="198">
        <f>_xlfn.IFNA(VLOOKUP(PersFisicheCosti[[#This Row],[PRESTATORE
Selezionare la persona coinvolta nel progetto]],PersFisicheElenco[],9,FALSE),0)</f>
        <v>0</v>
      </c>
    </row>
    <row r="24" spans="1:17" s="46" customFormat="1" x14ac:dyDescent="0.25">
      <c r="A24" s="54"/>
      <c r="B24" s="54"/>
      <c r="C24" s="195" t="str">
        <f>_xlfn.IFNA(VLOOKUP('Personale esterno-Costi'!$B24,'Personale esterno-Elenco'!$A$5:$I$104,2,FALSE),"")</f>
        <v/>
      </c>
      <c r="D24" s="44"/>
      <c r="E24" s="122"/>
      <c r="F24" s="196"/>
      <c r="G24" s="114"/>
      <c r="H24" s="197">
        <f>PersFisicheCosti[[#This Row],[Aliquota IVA]]*PersFisicheCosti[[#This Row],[IMPORTO NETTO (IMPONIBILE)]]</f>
        <v>0</v>
      </c>
      <c r="I24" s="197">
        <f t="shared" si="0"/>
        <v>0</v>
      </c>
      <c r="J24" s="114"/>
      <c r="K24" s="54"/>
      <c r="L24" s="44"/>
      <c r="M24" s="213"/>
      <c r="N24" s="214"/>
      <c r="O2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4" s="195">
        <f>_xlfn.IFNA(VLOOKUP(PersFisicheCosti[[#This Row],[COMMITTENTE]],Anagrafica!$C$16:$D$20,2,FALSE),"NO")</f>
        <v>0</v>
      </c>
      <c r="Q24" s="198">
        <f>_xlfn.IFNA(VLOOKUP(PersFisicheCosti[[#This Row],[PRESTATORE
Selezionare la persona coinvolta nel progetto]],PersFisicheElenco[],9,FALSE),0)</f>
        <v>0</v>
      </c>
    </row>
    <row r="25" spans="1:17" s="46" customFormat="1" x14ac:dyDescent="0.25">
      <c r="A25" s="54"/>
      <c r="B25" s="54"/>
      <c r="C25" s="195" t="str">
        <f>_xlfn.IFNA(VLOOKUP('Personale esterno-Costi'!$B25,'Personale esterno-Elenco'!$A$5:$I$104,2,FALSE),"")</f>
        <v/>
      </c>
      <c r="D25" s="44"/>
      <c r="E25" s="122"/>
      <c r="F25" s="196"/>
      <c r="G25" s="114"/>
      <c r="H25" s="197">
        <f>PersFisicheCosti[[#This Row],[Aliquota IVA]]*PersFisicheCosti[[#This Row],[IMPORTO NETTO (IMPONIBILE)]]</f>
        <v>0</v>
      </c>
      <c r="I25" s="197">
        <f t="shared" si="0"/>
        <v>0</v>
      </c>
      <c r="J25" s="114"/>
      <c r="K25" s="54"/>
      <c r="L25" s="44"/>
      <c r="M25" s="213"/>
      <c r="N25" s="214"/>
      <c r="O2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5" s="195">
        <f>_xlfn.IFNA(VLOOKUP(PersFisicheCosti[[#This Row],[COMMITTENTE]],Anagrafica!$C$16:$D$20,2,FALSE),"NO")</f>
        <v>0</v>
      </c>
      <c r="Q25" s="198">
        <f>_xlfn.IFNA(VLOOKUP(PersFisicheCosti[[#This Row],[PRESTATORE
Selezionare la persona coinvolta nel progetto]],PersFisicheElenco[],9,FALSE),0)</f>
        <v>0</v>
      </c>
    </row>
    <row r="26" spans="1:17" s="46" customFormat="1" x14ac:dyDescent="0.25">
      <c r="A26" s="54"/>
      <c r="B26" s="54"/>
      <c r="C26" s="195" t="str">
        <f>_xlfn.IFNA(VLOOKUP('Personale esterno-Costi'!$B26,'Personale esterno-Elenco'!$A$5:$I$104,2,FALSE),"")</f>
        <v/>
      </c>
      <c r="D26" s="44"/>
      <c r="E26" s="122"/>
      <c r="F26" s="196"/>
      <c r="G26" s="114"/>
      <c r="H26" s="197">
        <f>PersFisicheCosti[[#This Row],[Aliquota IVA]]*PersFisicheCosti[[#This Row],[IMPORTO NETTO (IMPONIBILE)]]</f>
        <v>0</v>
      </c>
      <c r="I26" s="197">
        <f t="shared" si="0"/>
        <v>0</v>
      </c>
      <c r="J26" s="114"/>
      <c r="K26" s="54"/>
      <c r="L26" s="44"/>
      <c r="M26" s="213"/>
      <c r="N26" s="214"/>
      <c r="O2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6" s="195">
        <f>_xlfn.IFNA(VLOOKUP(PersFisicheCosti[[#This Row],[COMMITTENTE]],Anagrafica!$C$16:$D$20,2,FALSE),"NO")</f>
        <v>0</v>
      </c>
      <c r="Q26" s="198">
        <f>_xlfn.IFNA(VLOOKUP(PersFisicheCosti[[#This Row],[PRESTATORE
Selezionare la persona coinvolta nel progetto]],PersFisicheElenco[],9,FALSE),0)</f>
        <v>0</v>
      </c>
    </row>
    <row r="27" spans="1:17" s="46" customFormat="1" x14ac:dyDescent="0.25">
      <c r="A27" s="54"/>
      <c r="B27" s="54"/>
      <c r="C27" s="195" t="str">
        <f>_xlfn.IFNA(VLOOKUP('Personale esterno-Costi'!$B27,'Personale esterno-Elenco'!$A$5:$I$104,2,FALSE),"")</f>
        <v/>
      </c>
      <c r="D27" s="44"/>
      <c r="E27" s="122"/>
      <c r="F27" s="196"/>
      <c r="G27" s="114"/>
      <c r="H27" s="197">
        <f>PersFisicheCosti[[#This Row],[Aliquota IVA]]*PersFisicheCosti[[#This Row],[IMPORTO NETTO (IMPONIBILE)]]</f>
        <v>0</v>
      </c>
      <c r="I27" s="197">
        <f t="shared" si="0"/>
        <v>0</v>
      </c>
      <c r="J27" s="114"/>
      <c r="K27" s="54"/>
      <c r="L27" s="44"/>
      <c r="M27" s="213"/>
      <c r="N27" s="214"/>
      <c r="O2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7" s="195">
        <f>_xlfn.IFNA(VLOOKUP(PersFisicheCosti[[#This Row],[COMMITTENTE]],Anagrafica!$C$16:$D$20,2,FALSE),"NO")</f>
        <v>0</v>
      </c>
      <c r="Q27" s="198">
        <f>_xlfn.IFNA(VLOOKUP(PersFisicheCosti[[#This Row],[PRESTATORE
Selezionare la persona coinvolta nel progetto]],PersFisicheElenco[],9,FALSE),0)</f>
        <v>0</v>
      </c>
    </row>
    <row r="28" spans="1:17" s="46" customFormat="1" x14ac:dyDescent="0.25">
      <c r="A28" s="54"/>
      <c r="B28" s="54"/>
      <c r="C28" s="195" t="str">
        <f>_xlfn.IFNA(VLOOKUP('Personale esterno-Costi'!$B28,'Personale esterno-Elenco'!$A$5:$I$104,2,FALSE),"")</f>
        <v/>
      </c>
      <c r="D28" s="44"/>
      <c r="E28" s="122"/>
      <c r="F28" s="196"/>
      <c r="G28" s="114"/>
      <c r="H28" s="197">
        <f>PersFisicheCosti[[#This Row],[Aliquota IVA]]*PersFisicheCosti[[#This Row],[IMPORTO NETTO (IMPONIBILE)]]</f>
        <v>0</v>
      </c>
      <c r="I28" s="197">
        <f t="shared" si="0"/>
        <v>0</v>
      </c>
      <c r="J28" s="114"/>
      <c r="K28" s="54"/>
      <c r="L28" s="44"/>
      <c r="M28" s="213"/>
      <c r="N28" s="214"/>
      <c r="O2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8" s="195">
        <f>_xlfn.IFNA(VLOOKUP(PersFisicheCosti[[#This Row],[COMMITTENTE]],Anagrafica!$C$16:$D$20,2,FALSE),"NO")</f>
        <v>0</v>
      </c>
      <c r="Q28" s="198">
        <f>_xlfn.IFNA(VLOOKUP(PersFisicheCosti[[#This Row],[PRESTATORE
Selezionare la persona coinvolta nel progetto]],PersFisicheElenco[],9,FALSE),0)</f>
        <v>0</v>
      </c>
    </row>
    <row r="29" spans="1:17" s="46" customFormat="1" x14ac:dyDescent="0.25">
      <c r="A29" s="54"/>
      <c r="B29" s="54"/>
      <c r="C29" s="195" t="str">
        <f>_xlfn.IFNA(VLOOKUP('Personale esterno-Costi'!$B29,'Personale esterno-Elenco'!$A$5:$I$104,2,FALSE),"")</f>
        <v/>
      </c>
      <c r="D29" s="44"/>
      <c r="E29" s="122"/>
      <c r="F29" s="196"/>
      <c r="G29" s="114"/>
      <c r="H29" s="197">
        <f>PersFisicheCosti[[#This Row],[Aliquota IVA]]*PersFisicheCosti[[#This Row],[IMPORTO NETTO (IMPONIBILE)]]</f>
        <v>0</v>
      </c>
      <c r="I29" s="197">
        <f t="shared" si="0"/>
        <v>0</v>
      </c>
      <c r="J29" s="114"/>
      <c r="K29" s="54"/>
      <c r="L29" s="44"/>
      <c r="M29" s="213"/>
      <c r="N29" s="214"/>
      <c r="O2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29" s="195">
        <f>_xlfn.IFNA(VLOOKUP(PersFisicheCosti[[#This Row],[COMMITTENTE]],Anagrafica!$C$16:$D$20,2,FALSE),"NO")</f>
        <v>0</v>
      </c>
      <c r="Q29" s="198">
        <f>_xlfn.IFNA(VLOOKUP(PersFisicheCosti[[#This Row],[PRESTATORE
Selezionare la persona coinvolta nel progetto]],PersFisicheElenco[],9,FALSE),0)</f>
        <v>0</v>
      </c>
    </row>
    <row r="30" spans="1:17" s="46" customFormat="1" x14ac:dyDescent="0.25">
      <c r="A30" s="54"/>
      <c r="B30" s="54"/>
      <c r="C30" s="195" t="str">
        <f>_xlfn.IFNA(VLOOKUP('Personale esterno-Costi'!$B30,'Personale esterno-Elenco'!$A$5:$I$104,2,FALSE),"")</f>
        <v/>
      </c>
      <c r="D30" s="44"/>
      <c r="E30" s="122"/>
      <c r="F30" s="196"/>
      <c r="G30" s="114"/>
      <c r="H30" s="197">
        <f>PersFisicheCosti[[#This Row],[Aliquota IVA]]*PersFisicheCosti[[#This Row],[IMPORTO NETTO (IMPONIBILE)]]</f>
        <v>0</v>
      </c>
      <c r="I30" s="197">
        <f t="shared" si="0"/>
        <v>0</v>
      </c>
      <c r="J30" s="114"/>
      <c r="K30" s="54"/>
      <c r="L30" s="44"/>
      <c r="M30" s="213"/>
      <c r="N30" s="214"/>
      <c r="O3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0" s="195">
        <f>_xlfn.IFNA(VLOOKUP(PersFisicheCosti[[#This Row],[COMMITTENTE]],Anagrafica!$C$16:$D$20,2,FALSE),"NO")</f>
        <v>0</v>
      </c>
      <c r="Q30" s="198">
        <f>_xlfn.IFNA(VLOOKUP(PersFisicheCosti[[#This Row],[PRESTATORE
Selezionare la persona coinvolta nel progetto]],PersFisicheElenco[],9,FALSE),0)</f>
        <v>0</v>
      </c>
    </row>
    <row r="31" spans="1:17" s="46" customFormat="1" x14ac:dyDescent="0.25">
      <c r="A31" s="54"/>
      <c r="B31" s="54"/>
      <c r="C31" s="195" t="str">
        <f>_xlfn.IFNA(VLOOKUP('Personale esterno-Costi'!$B31,'Personale esterno-Elenco'!$A$5:$I$104,2,FALSE),"")</f>
        <v/>
      </c>
      <c r="D31" s="44"/>
      <c r="E31" s="122"/>
      <c r="F31" s="196"/>
      <c r="G31" s="114"/>
      <c r="H31" s="197">
        <f>PersFisicheCosti[[#This Row],[Aliquota IVA]]*PersFisicheCosti[[#This Row],[IMPORTO NETTO (IMPONIBILE)]]</f>
        <v>0</v>
      </c>
      <c r="I31" s="197">
        <f t="shared" si="0"/>
        <v>0</v>
      </c>
      <c r="J31" s="114"/>
      <c r="K31" s="54"/>
      <c r="L31" s="44"/>
      <c r="M31" s="213"/>
      <c r="N31" s="214"/>
      <c r="O3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1" s="195">
        <f>_xlfn.IFNA(VLOOKUP(PersFisicheCosti[[#This Row],[COMMITTENTE]],Anagrafica!$C$16:$D$20,2,FALSE),"NO")</f>
        <v>0</v>
      </c>
      <c r="Q31" s="198">
        <f>_xlfn.IFNA(VLOOKUP(PersFisicheCosti[[#This Row],[PRESTATORE
Selezionare la persona coinvolta nel progetto]],PersFisicheElenco[],9,FALSE),0)</f>
        <v>0</v>
      </c>
    </row>
    <row r="32" spans="1:17" s="46" customFormat="1" x14ac:dyDescent="0.25">
      <c r="A32" s="54"/>
      <c r="B32" s="54"/>
      <c r="C32" s="195" t="str">
        <f>_xlfn.IFNA(VLOOKUP('Personale esterno-Costi'!$B32,'Personale esterno-Elenco'!$A$5:$I$104,2,FALSE),"")</f>
        <v/>
      </c>
      <c r="D32" s="44"/>
      <c r="E32" s="122"/>
      <c r="F32" s="196"/>
      <c r="G32" s="114"/>
      <c r="H32" s="197">
        <f>PersFisicheCosti[[#This Row],[Aliquota IVA]]*PersFisicheCosti[[#This Row],[IMPORTO NETTO (IMPONIBILE)]]</f>
        <v>0</v>
      </c>
      <c r="I32" s="197">
        <f t="shared" si="0"/>
        <v>0</v>
      </c>
      <c r="J32" s="114"/>
      <c r="K32" s="54"/>
      <c r="L32" s="44"/>
      <c r="M32" s="213"/>
      <c r="N32" s="214"/>
      <c r="O3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2" s="195">
        <f>_xlfn.IFNA(VLOOKUP(PersFisicheCosti[[#This Row],[COMMITTENTE]],Anagrafica!$C$16:$D$20,2,FALSE),"NO")</f>
        <v>0</v>
      </c>
      <c r="Q32" s="198">
        <f>_xlfn.IFNA(VLOOKUP(PersFisicheCosti[[#This Row],[PRESTATORE
Selezionare la persona coinvolta nel progetto]],PersFisicheElenco[],9,FALSE),0)</f>
        <v>0</v>
      </c>
    </row>
    <row r="33" spans="1:17" s="46" customFormat="1" x14ac:dyDescent="0.25">
      <c r="A33" s="54"/>
      <c r="B33" s="54"/>
      <c r="C33" s="195" t="str">
        <f>_xlfn.IFNA(VLOOKUP('Personale esterno-Costi'!$B33,'Personale esterno-Elenco'!$A$5:$I$104,2,FALSE),"")</f>
        <v/>
      </c>
      <c r="D33" s="44"/>
      <c r="E33" s="122"/>
      <c r="F33" s="196"/>
      <c r="G33" s="114"/>
      <c r="H33" s="197">
        <f>PersFisicheCosti[[#This Row],[Aliquota IVA]]*PersFisicheCosti[[#This Row],[IMPORTO NETTO (IMPONIBILE)]]</f>
        <v>0</v>
      </c>
      <c r="I33" s="197">
        <f t="shared" si="0"/>
        <v>0</v>
      </c>
      <c r="J33" s="114"/>
      <c r="K33" s="54"/>
      <c r="L33" s="44"/>
      <c r="M33" s="213"/>
      <c r="N33" s="214"/>
      <c r="O3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3" s="195">
        <f>_xlfn.IFNA(VLOOKUP(PersFisicheCosti[[#This Row],[COMMITTENTE]],Anagrafica!$C$16:$D$20,2,FALSE),"NO")</f>
        <v>0</v>
      </c>
      <c r="Q33" s="198">
        <f>_xlfn.IFNA(VLOOKUP(PersFisicheCosti[[#This Row],[PRESTATORE
Selezionare la persona coinvolta nel progetto]],PersFisicheElenco[],9,FALSE),0)</f>
        <v>0</v>
      </c>
    </row>
    <row r="34" spans="1:17" s="46" customFormat="1" x14ac:dyDescent="0.25">
      <c r="A34" s="54"/>
      <c r="B34" s="54"/>
      <c r="C34" s="195" t="str">
        <f>_xlfn.IFNA(VLOOKUP('Personale esterno-Costi'!$B34,'Personale esterno-Elenco'!$A$5:$I$104,2,FALSE),"")</f>
        <v/>
      </c>
      <c r="D34" s="44"/>
      <c r="E34" s="122"/>
      <c r="F34" s="196"/>
      <c r="G34" s="114"/>
      <c r="H34" s="197">
        <f>PersFisicheCosti[[#This Row],[Aliquota IVA]]*PersFisicheCosti[[#This Row],[IMPORTO NETTO (IMPONIBILE)]]</f>
        <v>0</v>
      </c>
      <c r="I34" s="197">
        <f t="shared" si="0"/>
        <v>0</v>
      </c>
      <c r="J34" s="114"/>
      <c r="K34" s="54"/>
      <c r="L34" s="44"/>
      <c r="M34" s="213"/>
      <c r="N34" s="214"/>
      <c r="O3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4" s="195">
        <f>_xlfn.IFNA(VLOOKUP(PersFisicheCosti[[#This Row],[COMMITTENTE]],Anagrafica!$C$16:$D$20,2,FALSE),"NO")</f>
        <v>0</v>
      </c>
      <c r="Q34" s="198">
        <f>_xlfn.IFNA(VLOOKUP(PersFisicheCosti[[#This Row],[PRESTATORE
Selezionare la persona coinvolta nel progetto]],PersFisicheElenco[],9,FALSE),0)</f>
        <v>0</v>
      </c>
    </row>
    <row r="35" spans="1:17" s="46" customFormat="1" ht="15.75" customHeight="1" x14ac:dyDescent="0.25">
      <c r="A35" s="54"/>
      <c r="B35" s="54"/>
      <c r="C35" s="195" t="str">
        <f>_xlfn.IFNA(VLOOKUP('Personale esterno-Costi'!$B35,'Personale esterno-Elenco'!$A$5:$I$104,2,FALSE),"")</f>
        <v/>
      </c>
      <c r="D35" s="44"/>
      <c r="E35" s="122"/>
      <c r="F35" s="196"/>
      <c r="G35" s="114"/>
      <c r="H35" s="197">
        <f>PersFisicheCosti[[#This Row],[Aliquota IVA]]*PersFisicheCosti[[#This Row],[IMPORTO NETTO (IMPONIBILE)]]</f>
        <v>0</v>
      </c>
      <c r="I35" s="197">
        <f t="shared" si="0"/>
        <v>0</v>
      </c>
      <c r="J35" s="114"/>
      <c r="K35" s="54"/>
      <c r="L35" s="44"/>
      <c r="M35" s="213"/>
      <c r="N35" s="214"/>
      <c r="O3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5" s="195">
        <f>_xlfn.IFNA(VLOOKUP(PersFisicheCosti[[#This Row],[COMMITTENTE]],Anagrafica!$C$16:$D$20,2,FALSE),"NO")</f>
        <v>0</v>
      </c>
      <c r="Q35" s="198">
        <f>_xlfn.IFNA(VLOOKUP(PersFisicheCosti[[#This Row],[PRESTATORE
Selezionare la persona coinvolta nel progetto]],PersFisicheElenco[],9,FALSE),0)</f>
        <v>0</v>
      </c>
    </row>
    <row r="36" spans="1:17" s="46" customFormat="1" x14ac:dyDescent="0.25">
      <c r="A36" s="54"/>
      <c r="B36" s="54"/>
      <c r="C36" s="195" t="str">
        <f>_xlfn.IFNA(VLOOKUP('Personale esterno-Costi'!$B36,'Personale esterno-Elenco'!$A$5:$I$104,2,FALSE),"")</f>
        <v/>
      </c>
      <c r="D36" s="44"/>
      <c r="E36" s="122"/>
      <c r="F36" s="196"/>
      <c r="G36" s="114"/>
      <c r="H36" s="197">
        <f>PersFisicheCosti[[#This Row],[Aliquota IVA]]*PersFisicheCosti[[#This Row],[IMPORTO NETTO (IMPONIBILE)]]</f>
        <v>0</v>
      </c>
      <c r="I36" s="197">
        <f t="shared" si="0"/>
        <v>0</v>
      </c>
      <c r="J36" s="114"/>
      <c r="K36" s="54"/>
      <c r="L36" s="44"/>
      <c r="M36" s="213"/>
      <c r="N36" s="214"/>
      <c r="O3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6" s="195">
        <f>_xlfn.IFNA(VLOOKUP(PersFisicheCosti[[#This Row],[COMMITTENTE]],Anagrafica!$C$16:$D$20,2,FALSE),"NO")</f>
        <v>0</v>
      </c>
      <c r="Q36" s="198">
        <f>_xlfn.IFNA(VLOOKUP(PersFisicheCosti[[#This Row],[PRESTATORE
Selezionare la persona coinvolta nel progetto]],PersFisicheElenco[],9,FALSE),0)</f>
        <v>0</v>
      </c>
    </row>
    <row r="37" spans="1:17" s="46" customFormat="1" x14ac:dyDescent="0.25">
      <c r="A37" s="54"/>
      <c r="B37" s="54"/>
      <c r="C37" s="195" t="str">
        <f>_xlfn.IFNA(VLOOKUP('Personale esterno-Costi'!$B37,'Personale esterno-Elenco'!$A$5:$I$104,2,FALSE),"")</f>
        <v/>
      </c>
      <c r="D37" s="44"/>
      <c r="E37" s="122"/>
      <c r="F37" s="196"/>
      <c r="G37" s="114"/>
      <c r="H37" s="197">
        <f>PersFisicheCosti[[#This Row],[Aliquota IVA]]*PersFisicheCosti[[#This Row],[IMPORTO NETTO (IMPONIBILE)]]</f>
        <v>0</v>
      </c>
      <c r="I37" s="197">
        <f t="shared" si="0"/>
        <v>0</v>
      </c>
      <c r="J37" s="114"/>
      <c r="K37" s="54"/>
      <c r="L37" s="44"/>
      <c r="M37" s="213"/>
      <c r="N37" s="214"/>
      <c r="O3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7" s="195">
        <f>_xlfn.IFNA(VLOOKUP(PersFisicheCosti[[#This Row],[COMMITTENTE]],Anagrafica!$C$16:$D$20,2,FALSE),"NO")</f>
        <v>0</v>
      </c>
      <c r="Q37" s="198">
        <f>_xlfn.IFNA(VLOOKUP(PersFisicheCosti[[#This Row],[PRESTATORE
Selezionare la persona coinvolta nel progetto]],PersFisicheElenco[],9,FALSE),0)</f>
        <v>0</v>
      </c>
    </row>
    <row r="38" spans="1:17" s="46" customFormat="1" x14ac:dyDescent="0.25">
      <c r="A38" s="54"/>
      <c r="B38" s="54"/>
      <c r="C38" s="195" t="str">
        <f>_xlfn.IFNA(VLOOKUP('Personale esterno-Costi'!$B38,'Personale esterno-Elenco'!$A$5:$I$104,2,FALSE),"")</f>
        <v/>
      </c>
      <c r="D38" s="44"/>
      <c r="E38" s="122"/>
      <c r="F38" s="196"/>
      <c r="G38" s="114"/>
      <c r="H38" s="197">
        <f>PersFisicheCosti[[#This Row],[Aliquota IVA]]*PersFisicheCosti[[#This Row],[IMPORTO NETTO (IMPONIBILE)]]</f>
        <v>0</v>
      </c>
      <c r="I38" s="197">
        <f t="shared" si="0"/>
        <v>0</v>
      </c>
      <c r="J38" s="114"/>
      <c r="K38" s="54"/>
      <c r="L38" s="44"/>
      <c r="M38" s="213"/>
      <c r="N38" s="214"/>
      <c r="O3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8" s="195">
        <f>_xlfn.IFNA(VLOOKUP(PersFisicheCosti[[#This Row],[COMMITTENTE]],Anagrafica!$C$16:$D$20,2,FALSE),"NO")</f>
        <v>0</v>
      </c>
      <c r="Q38" s="198">
        <f>_xlfn.IFNA(VLOOKUP(PersFisicheCosti[[#This Row],[PRESTATORE
Selezionare la persona coinvolta nel progetto]],PersFisicheElenco[],9,FALSE),0)</f>
        <v>0</v>
      </c>
    </row>
    <row r="39" spans="1:17" s="46" customFormat="1" x14ac:dyDescent="0.25">
      <c r="A39" s="54"/>
      <c r="B39" s="54"/>
      <c r="C39" s="195" t="str">
        <f>_xlfn.IFNA(VLOOKUP('Personale esterno-Costi'!$B39,'Personale esterno-Elenco'!$A$5:$I$104,2,FALSE),"")</f>
        <v/>
      </c>
      <c r="D39" s="44"/>
      <c r="E39" s="122"/>
      <c r="F39" s="196"/>
      <c r="G39" s="114"/>
      <c r="H39" s="197">
        <f>PersFisicheCosti[[#This Row],[Aliquota IVA]]*PersFisicheCosti[[#This Row],[IMPORTO NETTO (IMPONIBILE)]]</f>
        <v>0</v>
      </c>
      <c r="I39" s="197">
        <f t="shared" si="0"/>
        <v>0</v>
      </c>
      <c r="J39" s="114"/>
      <c r="K39" s="54"/>
      <c r="L39" s="44"/>
      <c r="M39" s="213"/>
      <c r="N39" s="214"/>
      <c r="O3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39" s="195">
        <f>_xlfn.IFNA(VLOOKUP(PersFisicheCosti[[#This Row],[COMMITTENTE]],Anagrafica!$C$16:$D$20,2,FALSE),"NO")</f>
        <v>0</v>
      </c>
      <c r="Q39" s="198">
        <f>_xlfn.IFNA(VLOOKUP(PersFisicheCosti[[#This Row],[PRESTATORE
Selezionare la persona coinvolta nel progetto]],PersFisicheElenco[],9,FALSE),0)</f>
        <v>0</v>
      </c>
    </row>
    <row r="40" spans="1:17" s="46" customFormat="1" x14ac:dyDescent="0.25">
      <c r="A40" s="54"/>
      <c r="B40" s="54"/>
      <c r="C40" s="195" t="str">
        <f>_xlfn.IFNA(VLOOKUP('Personale esterno-Costi'!$B40,'Personale esterno-Elenco'!$A$5:$I$104,2,FALSE),"")</f>
        <v/>
      </c>
      <c r="D40" s="44"/>
      <c r="E40" s="122"/>
      <c r="F40" s="196"/>
      <c r="G40" s="114"/>
      <c r="H40" s="197">
        <f>PersFisicheCosti[[#This Row],[Aliquota IVA]]*PersFisicheCosti[[#This Row],[IMPORTO NETTO (IMPONIBILE)]]</f>
        <v>0</v>
      </c>
      <c r="I40" s="197">
        <f t="shared" si="0"/>
        <v>0</v>
      </c>
      <c r="J40" s="114"/>
      <c r="K40" s="54"/>
      <c r="L40" s="44"/>
      <c r="M40" s="213"/>
      <c r="N40" s="214"/>
      <c r="O4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0" s="195">
        <f>_xlfn.IFNA(VLOOKUP(PersFisicheCosti[[#This Row],[COMMITTENTE]],Anagrafica!$C$16:$D$20,2,FALSE),"NO")</f>
        <v>0</v>
      </c>
      <c r="Q40" s="198">
        <f>_xlfn.IFNA(VLOOKUP(PersFisicheCosti[[#This Row],[PRESTATORE
Selezionare la persona coinvolta nel progetto]],PersFisicheElenco[],9,FALSE),0)</f>
        <v>0</v>
      </c>
    </row>
    <row r="41" spans="1:17" s="46" customFormat="1" x14ac:dyDescent="0.25">
      <c r="A41" s="54"/>
      <c r="B41" s="54"/>
      <c r="C41" s="195" t="str">
        <f>_xlfn.IFNA(VLOOKUP('Personale esterno-Costi'!$B41,'Personale esterno-Elenco'!$A$5:$I$104,2,FALSE),"")</f>
        <v/>
      </c>
      <c r="D41" s="44"/>
      <c r="E41" s="122"/>
      <c r="F41" s="196"/>
      <c r="G41" s="114"/>
      <c r="H41" s="197">
        <f>PersFisicheCosti[[#This Row],[Aliquota IVA]]*PersFisicheCosti[[#This Row],[IMPORTO NETTO (IMPONIBILE)]]</f>
        <v>0</v>
      </c>
      <c r="I41" s="197">
        <f t="shared" si="0"/>
        <v>0</v>
      </c>
      <c r="J41" s="114"/>
      <c r="K41" s="54"/>
      <c r="L41" s="44"/>
      <c r="M41" s="213"/>
      <c r="N41" s="214"/>
      <c r="O4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1" s="195">
        <f>_xlfn.IFNA(VLOOKUP(PersFisicheCosti[[#This Row],[COMMITTENTE]],Anagrafica!$C$16:$D$20,2,FALSE),"NO")</f>
        <v>0</v>
      </c>
      <c r="Q41" s="198">
        <f>_xlfn.IFNA(VLOOKUP(PersFisicheCosti[[#This Row],[PRESTATORE
Selezionare la persona coinvolta nel progetto]],PersFisicheElenco[],9,FALSE),0)</f>
        <v>0</v>
      </c>
    </row>
    <row r="42" spans="1:17" s="46" customFormat="1" x14ac:dyDescent="0.25">
      <c r="A42" s="54"/>
      <c r="B42" s="54"/>
      <c r="C42" s="195" t="str">
        <f>_xlfn.IFNA(VLOOKUP('Personale esterno-Costi'!$B42,'Personale esterno-Elenco'!$A$5:$I$104,2,FALSE),"")</f>
        <v/>
      </c>
      <c r="D42" s="44"/>
      <c r="E42" s="122"/>
      <c r="F42" s="196"/>
      <c r="G42" s="114"/>
      <c r="H42" s="197">
        <f>PersFisicheCosti[[#This Row],[Aliquota IVA]]*PersFisicheCosti[[#This Row],[IMPORTO NETTO (IMPONIBILE)]]</f>
        <v>0</v>
      </c>
      <c r="I42" s="197">
        <f t="shared" si="0"/>
        <v>0</v>
      </c>
      <c r="J42" s="114"/>
      <c r="K42" s="54"/>
      <c r="L42" s="44"/>
      <c r="M42" s="213"/>
      <c r="N42" s="214"/>
      <c r="O4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2" s="195">
        <f>_xlfn.IFNA(VLOOKUP(PersFisicheCosti[[#This Row],[COMMITTENTE]],Anagrafica!$C$16:$D$20,2,FALSE),"NO")</f>
        <v>0</v>
      </c>
      <c r="Q42" s="198">
        <f>_xlfn.IFNA(VLOOKUP(PersFisicheCosti[[#This Row],[PRESTATORE
Selezionare la persona coinvolta nel progetto]],PersFisicheElenco[],9,FALSE),0)</f>
        <v>0</v>
      </c>
    </row>
    <row r="43" spans="1:17" s="46" customFormat="1" x14ac:dyDescent="0.25">
      <c r="A43" s="54"/>
      <c r="B43" s="54"/>
      <c r="C43" s="195" t="str">
        <f>_xlfn.IFNA(VLOOKUP('Personale esterno-Costi'!$B43,'Personale esterno-Elenco'!$A$5:$I$104,2,FALSE),"")</f>
        <v/>
      </c>
      <c r="D43" s="44"/>
      <c r="E43" s="122"/>
      <c r="F43" s="196"/>
      <c r="G43" s="114"/>
      <c r="H43" s="197">
        <f>PersFisicheCosti[[#This Row],[Aliquota IVA]]*PersFisicheCosti[[#This Row],[IMPORTO NETTO (IMPONIBILE)]]</f>
        <v>0</v>
      </c>
      <c r="I43" s="197">
        <f t="shared" si="0"/>
        <v>0</v>
      </c>
      <c r="J43" s="114"/>
      <c r="K43" s="54"/>
      <c r="L43" s="44"/>
      <c r="M43" s="213"/>
      <c r="N43" s="214"/>
      <c r="O4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3" s="195">
        <f>_xlfn.IFNA(VLOOKUP(PersFisicheCosti[[#This Row],[COMMITTENTE]],Anagrafica!$C$16:$D$20,2,FALSE),"NO")</f>
        <v>0</v>
      </c>
      <c r="Q43" s="198">
        <f>_xlfn.IFNA(VLOOKUP(PersFisicheCosti[[#This Row],[PRESTATORE
Selezionare la persona coinvolta nel progetto]],PersFisicheElenco[],9,FALSE),0)</f>
        <v>0</v>
      </c>
    </row>
    <row r="44" spans="1:17" s="46" customFormat="1" x14ac:dyDescent="0.25">
      <c r="A44" s="54"/>
      <c r="B44" s="54"/>
      <c r="C44" s="195" t="str">
        <f>_xlfn.IFNA(VLOOKUP('Personale esterno-Costi'!$B44,'Personale esterno-Elenco'!$A$5:$I$104,2,FALSE),"")</f>
        <v/>
      </c>
      <c r="D44" s="44"/>
      <c r="E44" s="122"/>
      <c r="F44" s="196"/>
      <c r="G44" s="114"/>
      <c r="H44" s="197">
        <f>PersFisicheCosti[[#This Row],[Aliquota IVA]]*PersFisicheCosti[[#This Row],[IMPORTO NETTO (IMPONIBILE)]]</f>
        <v>0</v>
      </c>
      <c r="I44" s="197">
        <f t="shared" si="0"/>
        <v>0</v>
      </c>
      <c r="J44" s="114"/>
      <c r="K44" s="54"/>
      <c r="L44" s="44"/>
      <c r="M44" s="213"/>
      <c r="N44" s="214"/>
      <c r="O4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4" s="195">
        <f>_xlfn.IFNA(VLOOKUP(PersFisicheCosti[[#This Row],[COMMITTENTE]],Anagrafica!$C$16:$D$20,2,FALSE),"NO")</f>
        <v>0</v>
      </c>
      <c r="Q44" s="198">
        <f>_xlfn.IFNA(VLOOKUP(PersFisicheCosti[[#This Row],[PRESTATORE
Selezionare la persona coinvolta nel progetto]],PersFisicheElenco[],9,FALSE),0)</f>
        <v>0</v>
      </c>
    </row>
    <row r="45" spans="1:17" s="46" customFormat="1" x14ac:dyDescent="0.25">
      <c r="A45" s="54"/>
      <c r="B45" s="54"/>
      <c r="C45" s="195" t="str">
        <f>_xlfn.IFNA(VLOOKUP('Personale esterno-Costi'!$B45,'Personale esterno-Elenco'!$A$5:$I$104,2,FALSE),"")</f>
        <v/>
      </c>
      <c r="D45" s="44"/>
      <c r="E45" s="122"/>
      <c r="F45" s="196"/>
      <c r="G45" s="114"/>
      <c r="H45" s="197">
        <f>PersFisicheCosti[[#This Row],[Aliquota IVA]]*PersFisicheCosti[[#This Row],[IMPORTO NETTO (IMPONIBILE)]]</f>
        <v>0</v>
      </c>
      <c r="I45" s="197">
        <f t="shared" si="0"/>
        <v>0</v>
      </c>
      <c r="J45" s="114"/>
      <c r="K45" s="54"/>
      <c r="L45" s="44"/>
      <c r="M45" s="213"/>
      <c r="N45" s="214"/>
      <c r="O4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5" s="195">
        <f>_xlfn.IFNA(VLOOKUP(PersFisicheCosti[[#This Row],[COMMITTENTE]],Anagrafica!$C$16:$D$20,2,FALSE),"NO")</f>
        <v>0</v>
      </c>
      <c r="Q45" s="198">
        <f>_xlfn.IFNA(VLOOKUP(PersFisicheCosti[[#This Row],[PRESTATORE
Selezionare la persona coinvolta nel progetto]],PersFisicheElenco[],9,FALSE),0)</f>
        <v>0</v>
      </c>
    </row>
    <row r="46" spans="1:17" s="46" customFormat="1" x14ac:dyDescent="0.25">
      <c r="A46" s="54"/>
      <c r="B46" s="54"/>
      <c r="C46" s="195" t="str">
        <f>_xlfn.IFNA(VLOOKUP('Personale esterno-Costi'!$B46,'Personale esterno-Elenco'!$A$5:$I$104,2,FALSE),"")</f>
        <v/>
      </c>
      <c r="D46" s="44"/>
      <c r="E46" s="122"/>
      <c r="F46" s="196"/>
      <c r="G46" s="114"/>
      <c r="H46" s="197">
        <f>PersFisicheCosti[[#This Row],[Aliquota IVA]]*PersFisicheCosti[[#This Row],[IMPORTO NETTO (IMPONIBILE)]]</f>
        <v>0</v>
      </c>
      <c r="I46" s="197">
        <f t="shared" si="0"/>
        <v>0</v>
      </c>
      <c r="J46" s="114"/>
      <c r="K46" s="54"/>
      <c r="L46" s="44"/>
      <c r="M46" s="213"/>
      <c r="N46" s="214"/>
      <c r="O4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6" s="195">
        <f>_xlfn.IFNA(VLOOKUP(PersFisicheCosti[[#This Row],[COMMITTENTE]],Anagrafica!$C$16:$D$20,2,FALSE),"NO")</f>
        <v>0</v>
      </c>
      <c r="Q46" s="198">
        <f>_xlfn.IFNA(VLOOKUP(PersFisicheCosti[[#This Row],[PRESTATORE
Selezionare la persona coinvolta nel progetto]],PersFisicheElenco[],9,FALSE),0)</f>
        <v>0</v>
      </c>
    </row>
    <row r="47" spans="1:17" s="46" customFormat="1" x14ac:dyDescent="0.25">
      <c r="A47" s="54"/>
      <c r="B47" s="54"/>
      <c r="C47" s="195" t="str">
        <f>_xlfn.IFNA(VLOOKUP('Personale esterno-Costi'!$B47,'Personale esterno-Elenco'!$A$5:$I$104,2,FALSE),"")</f>
        <v/>
      </c>
      <c r="D47" s="44"/>
      <c r="E47" s="122"/>
      <c r="F47" s="196"/>
      <c r="G47" s="114"/>
      <c r="H47" s="197">
        <f>PersFisicheCosti[[#This Row],[Aliquota IVA]]*PersFisicheCosti[[#This Row],[IMPORTO NETTO (IMPONIBILE)]]</f>
        <v>0</v>
      </c>
      <c r="I47" s="197">
        <f t="shared" si="0"/>
        <v>0</v>
      </c>
      <c r="J47" s="114"/>
      <c r="K47" s="54"/>
      <c r="L47" s="44"/>
      <c r="M47" s="213"/>
      <c r="N47" s="214"/>
      <c r="O4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7" s="195">
        <f>_xlfn.IFNA(VLOOKUP(PersFisicheCosti[[#This Row],[COMMITTENTE]],Anagrafica!$C$16:$D$20,2,FALSE),"NO")</f>
        <v>0</v>
      </c>
      <c r="Q47" s="198">
        <f>_xlfn.IFNA(VLOOKUP(PersFisicheCosti[[#This Row],[PRESTATORE
Selezionare la persona coinvolta nel progetto]],PersFisicheElenco[],9,FALSE),0)</f>
        <v>0</v>
      </c>
    </row>
    <row r="48" spans="1:17" s="46" customFormat="1" x14ac:dyDescent="0.25">
      <c r="A48" s="54"/>
      <c r="B48" s="54"/>
      <c r="C48" s="195" t="str">
        <f>_xlfn.IFNA(VLOOKUP('Personale esterno-Costi'!$B48,'Personale esterno-Elenco'!$A$5:$I$104,2,FALSE),"")</f>
        <v/>
      </c>
      <c r="D48" s="44"/>
      <c r="E48" s="122"/>
      <c r="F48" s="196"/>
      <c r="G48" s="114"/>
      <c r="H48" s="197">
        <f>PersFisicheCosti[[#This Row],[Aliquota IVA]]*PersFisicheCosti[[#This Row],[IMPORTO NETTO (IMPONIBILE)]]</f>
        <v>0</v>
      </c>
      <c r="I48" s="197">
        <f t="shared" si="0"/>
        <v>0</v>
      </c>
      <c r="J48" s="114"/>
      <c r="K48" s="54"/>
      <c r="L48" s="44"/>
      <c r="M48" s="213"/>
      <c r="N48" s="214"/>
      <c r="O4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8" s="195">
        <f>_xlfn.IFNA(VLOOKUP(PersFisicheCosti[[#This Row],[COMMITTENTE]],Anagrafica!$C$16:$D$20,2,FALSE),"NO")</f>
        <v>0</v>
      </c>
      <c r="Q48" s="198">
        <f>_xlfn.IFNA(VLOOKUP(PersFisicheCosti[[#This Row],[PRESTATORE
Selezionare la persona coinvolta nel progetto]],PersFisicheElenco[],9,FALSE),0)</f>
        <v>0</v>
      </c>
    </row>
    <row r="49" spans="1:17" s="46" customFormat="1" x14ac:dyDescent="0.25">
      <c r="A49" s="54"/>
      <c r="B49" s="54"/>
      <c r="C49" s="195" t="str">
        <f>_xlfn.IFNA(VLOOKUP('Personale esterno-Costi'!$B49,'Personale esterno-Elenco'!$A$5:$I$104,2,FALSE),"")</f>
        <v/>
      </c>
      <c r="D49" s="44"/>
      <c r="E49" s="122"/>
      <c r="F49" s="196"/>
      <c r="G49" s="114"/>
      <c r="H49" s="197">
        <f>PersFisicheCosti[[#This Row],[Aliquota IVA]]*PersFisicheCosti[[#This Row],[IMPORTO NETTO (IMPONIBILE)]]</f>
        <v>0</v>
      </c>
      <c r="I49" s="197">
        <f t="shared" si="0"/>
        <v>0</v>
      </c>
      <c r="J49" s="114"/>
      <c r="K49" s="54"/>
      <c r="L49" s="44"/>
      <c r="M49" s="213"/>
      <c r="N49" s="214"/>
      <c r="O4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49" s="195">
        <f>_xlfn.IFNA(VLOOKUP(PersFisicheCosti[[#This Row],[COMMITTENTE]],Anagrafica!$C$16:$D$20,2,FALSE),"NO")</f>
        <v>0</v>
      </c>
      <c r="Q49" s="198">
        <f>_xlfn.IFNA(VLOOKUP(PersFisicheCosti[[#This Row],[PRESTATORE
Selezionare la persona coinvolta nel progetto]],PersFisicheElenco[],9,FALSE),0)</f>
        <v>0</v>
      </c>
    </row>
    <row r="50" spans="1:17" s="46" customFormat="1" x14ac:dyDescent="0.25">
      <c r="A50" s="54"/>
      <c r="B50" s="54"/>
      <c r="C50" s="195" t="str">
        <f>_xlfn.IFNA(VLOOKUP('Personale esterno-Costi'!$B50,'Personale esterno-Elenco'!$A$5:$I$104,2,FALSE),"")</f>
        <v/>
      </c>
      <c r="D50" s="44"/>
      <c r="E50" s="122"/>
      <c r="F50" s="196"/>
      <c r="G50" s="114"/>
      <c r="H50" s="197">
        <f>PersFisicheCosti[[#This Row],[Aliquota IVA]]*PersFisicheCosti[[#This Row],[IMPORTO NETTO (IMPONIBILE)]]</f>
        <v>0</v>
      </c>
      <c r="I50" s="197">
        <f t="shared" si="0"/>
        <v>0</v>
      </c>
      <c r="J50" s="114"/>
      <c r="K50" s="54"/>
      <c r="L50" s="44"/>
      <c r="M50" s="213"/>
      <c r="N50" s="214"/>
      <c r="O5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0" s="195">
        <f>_xlfn.IFNA(VLOOKUP(PersFisicheCosti[[#This Row],[COMMITTENTE]],Anagrafica!$C$16:$D$20,2,FALSE),"NO")</f>
        <v>0</v>
      </c>
      <c r="Q50" s="198">
        <f>_xlfn.IFNA(VLOOKUP(PersFisicheCosti[[#This Row],[PRESTATORE
Selezionare la persona coinvolta nel progetto]],PersFisicheElenco[],9,FALSE),0)</f>
        <v>0</v>
      </c>
    </row>
    <row r="51" spans="1:17" s="46" customFormat="1" x14ac:dyDescent="0.25">
      <c r="A51" s="54"/>
      <c r="B51" s="54"/>
      <c r="C51" s="195" t="str">
        <f>_xlfn.IFNA(VLOOKUP('Personale esterno-Costi'!$B51,'Personale esterno-Elenco'!$A$5:$I$104,2,FALSE),"")</f>
        <v/>
      </c>
      <c r="D51" s="44"/>
      <c r="E51" s="122"/>
      <c r="F51" s="196"/>
      <c r="G51" s="114"/>
      <c r="H51" s="197">
        <f>PersFisicheCosti[[#This Row],[Aliquota IVA]]*PersFisicheCosti[[#This Row],[IMPORTO NETTO (IMPONIBILE)]]</f>
        <v>0</v>
      </c>
      <c r="I51" s="197">
        <f t="shared" si="0"/>
        <v>0</v>
      </c>
      <c r="J51" s="114"/>
      <c r="K51" s="54"/>
      <c r="L51" s="44"/>
      <c r="M51" s="213"/>
      <c r="N51" s="214"/>
      <c r="O5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1" s="195">
        <f>_xlfn.IFNA(VLOOKUP(PersFisicheCosti[[#This Row],[COMMITTENTE]],Anagrafica!$C$16:$D$20,2,FALSE),"NO")</f>
        <v>0</v>
      </c>
      <c r="Q51" s="198">
        <f>_xlfn.IFNA(VLOOKUP(PersFisicheCosti[[#This Row],[PRESTATORE
Selezionare la persona coinvolta nel progetto]],PersFisicheElenco[],9,FALSE),0)</f>
        <v>0</v>
      </c>
    </row>
    <row r="52" spans="1:17" s="46" customFormat="1" x14ac:dyDescent="0.25">
      <c r="A52" s="54"/>
      <c r="B52" s="54"/>
      <c r="C52" s="195" t="str">
        <f>_xlfn.IFNA(VLOOKUP('Personale esterno-Costi'!$B52,'Personale esterno-Elenco'!$A$5:$I$104,2,FALSE),"")</f>
        <v/>
      </c>
      <c r="D52" s="44"/>
      <c r="E52" s="122"/>
      <c r="F52" s="196"/>
      <c r="G52" s="114"/>
      <c r="H52" s="197">
        <f>PersFisicheCosti[[#This Row],[Aliquota IVA]]*PersFisicheCosti[[#This Row],[IMPORTO NETTO (IMPONIBILE)]]</f>
        <v>0</v>
      </c>
      <c r="I52" s="197">
        <f t="shared" si="0"/>
        <v>0</v>
      </c>
      <c r="J52" s="114"/>
      <c r="K52" s="54"/>
      <c r="L52" s="44"/>
      <c r="M52" s="213"/>
      <c r="N52" s="214"/>
      <c r="O5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2" s="195">
        <f>_xlfn.IFNA(VLOOKUP(PersFisicheCosti[[#This Row],[COMMITTENTE]],Anagrafica!$C$16:$D$20,2,FALSE),"NO")</f>
        <v>0</v>
      </c>
      <c r="Q52" s="198">
        <f>_xlfn.IFNA(VLOOKUP(PersFisicheCosti[[#This Row],[PRESTATORE
Selezionare la persona coinvolta nel progetto]],PersFisicheElenco[],9,FALSE),0)</f>
        <v>0</v>
      </c>
    </row>
    <row r="53" spans="1:17" s="46" customFormat="1" x14ac:dyDescent="0.25">
      <c r="A53" s="54"/>
      <c r="B53" s="54"/>
      <c r="C53" s="195" t="str">
        <f>_xlfn.IFNA(VLOOKUP('Personale esterno-Costi'!$B53,'Personale esterno-Elenco'!$A$5:$I$104,2,FALSE),"")</f>
        <v/>
      </c>
      <c r="D53" s="44"/>
      <c r="E53" s="122"/>
      <c r="F53" s="196"/>
      <c r="G53" s="114"/>
      <c r="H53" s="197">
        <f>PersFisicheCosti[[#This Row],[Aliquota IVA]]*PersFisicheCosti[[#This Row],[IMPORTO NETTO (IMPONIBILE)]]</f>
        <v>0</v>
      </c>
      <c r="I53" s="197">
        <f t="shared" si="0"/>
        <v>0</v>
      </c>
      <c r="J53" s="114"/>
      <c r="K53" s="54"/>
      <c r="L53" s="44"/>
      <c r="M53" s="213"/>
      <c r="N53" s="214"/>
      <c r="O5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3" s="195">
        <f>_xlfn.IFNA(VLOOKUP(PersFisicheCosti[[#This Row],[COMMITTENTE]],Anagrafica!$C$16:$D$20,2,FALSE),"NO")</f>
        <v>0</v>
      </c>
      <c r="Q53" s="198">
        <f>_xlfn.IFNA(VLOOKUP(PersFisicheCosti[[#This Row],[PRESTATORE
Selezionare la persona coinvolta nel progetto]],PersFisicheElenco[],9,FALSE),0)</f>
        <v>0</v>
      </c>
    </row>
    <row r="54" spans="1:17" s="46" customFormat="1" x14ac:dyDescent="0.25">
      <c r="A54" s="54"/>
      <c r="B54" s="54"/>
      <c r="C54" s="195" t="str">
        <f>_xlfn.IFNA(VLOOKUP('Personale esterno-Costi'!$B54,'Personale esterno-Elenco'!$A$5:$I$104,2,FALSE),"")</f>
        <v/>
      </c>
      <c r="D54" s="44"/>
      <c r="E54" s="122"/>
      <c r="F54" s="196"/>
      <c r="G54" s="114"/>
      <c r="H54" s="197">
        <f>PersFisicheCosti[[#This Row],[Aliquota IVA]]*PersFisicheCosti[[#This Row],[IMPORTO NETTO (IMPONIBILE)]]</f>
        <v>0</v>
      </c>
      <c r="I54" s="197">
        <f t="shared" si="0"/>
        <v>0</v>
      </c>
      <c r="J54" s="114"/>
      <c r="K54" s="54"/>
      <c r="L54" s="44"/>
      <c r="M54" s="213"/>
      <c r="N54" s="214"/>
      <c r="O5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4" s="195">
        <f>_xlfn.IFNA(VLOOKUP(PersFisicheCosti[[#This Row],[COMMITTENTE]],Anagrafica!$C$16:$D$20,2,FALSE),"NO")</f>
        <v>0</v>
      </c>
      <c r="Q54" s="198">
        <f>_xlfn.IFNA(VLOOKUP(PersFisicheCosti[[#This Row],[PRESTATORE
Selezionare la persona coinvolta nel progetto]],PersFisicheElenco[],9,FALSE),0)</f>
        <v>0</v>
      </c>
    </row>
    <row r="55" spans="1:17" s="46" customFormat="1" x14ac:dyDescent="0.25">
      <c r="A55" s="54"/>
      <c r="B55" s="54"/>
      <c r="C55" s="195" t="str">
        <f>_xlfn.IFNA(VLOOKUP('Personale esterno-Costi'!$B55,'Personale esterno-Elenco'!$A$5:$I$104,2,FALSE),"")</f>
        <v/>
      </c>
      <c r="D55" s="44"/>
      <c r="E55" s="122"/>
      <c r="F55" s="196"/>
      <c r="G55" s="114"/>
      <c r="H55" s="197">
        <f>PersFisicheCosti[[#This Row],[Aliquota IVA]]*PersFisicheCosti[[#This Row],[IMPORTO NETTO (IMPONIBILE)]]</f>
        <v>0</v>
      </c>
      <c r="I55" s="197">
        <f t="shared" si="0"/>
        <v>0</v>
      </c>
      <c r="J55" s="114"/>
      <c r="K55" s="54"/>
      <c r="L55" s="44"/>
      <c r="M55" s="213"/>
      <c r="N55" s="214"/>
      <c r="O5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5" s="195">
        <f>_xlfn.IFNA(VLOOKUP(PersFisicheCosti[[#This Row],[COMMITTENTE]],Anagrafica!$C$16:$D$20,2,FALSE),"NO")</f>
        <v>0</v>
      </c>
      <c r="Q55" s="198">
        <f>_xlfn.IFNA(VLOOKUP(PersFisicheCosti[[#This Row],[PRESTATORE
Selezionare la persona coinvolta nel progetto]],PersFisicheElenco[],9,FALSE),0)</f>
        <v>0</v>
      </c>
    </row>
    <row r="56" spans="1:17" s="46" customFormat="1" x14ac:dyDescent="0.25">
      <c r="A56" s="54"/>
      <c r="B56" s="54"/>
      <c r="C56" s="195" t="str">
        <f>_xlfn.IFNA(VLOOKUP('Personale esterno-Costi'!$B56,'Personale esterno-Elenco'!$A$5:$I$104,2,FALSE),"")</f>
        <v/>
      </c>
      <c r="D56" s="44"/>
      <c r="E56" s="122"/>
      <c r="F56" s="196"/>
      <c r="G56" s="114"/>
      <c r="H56" s="197">
        <f>PersFisicheCosti[[#This Row],[Aliquota IVA]]*PersFisicheCosti[[#This Row],[IMPORTO NETTO (IMPONIBILE)]]</f>
        <v>0</v>
      </c>
      <c r="I56" s="197">
        <f t="shared" si="0"/>
        <v>0</v>
      </c>
      <c r="J56" s="114"/>
      <c r="K56" s="54"/>
      <c r="L56" s="44"/>
      <c r="M56" s="213"/>
      <c r="N56" s="214"/>
      <c r="O5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6" s="195">
        <f>_xlfn.IFNA(VLOOKUP(PersFisicheCosti[[#This Row],[COMMITTENTE]],Anagrafica!$C$16:$D$20,2,FALSE),"NO")</f>
        <v>0</v>
      </c>
      <c r="Q56" s="198">
        <f>_xlfn.IFNA(VLOOKUP(PersFisicheCosti[[#This Row],[PRESTATORE
Selezionare la persona coinvolta nel progetto]],PersFisicheElenco[],9,FALSE),0)</f>
        <v>0</v>
      </c>
    </row>
    <row r="57" spans="1:17" s="46" customFormat="1" x14ac:dyDescent="0.25">
      <c r="A57" s="54"/>
      <c r="B57" s="54"/>
      <c r="C57" s="195" t="str">
        <f>_xlfn.IFNA(VLOOKUP('Personale esterno-Costi'!$B57,'Personale esterno-Elenco'!$A$5:$I$104,2,FALSE),"")</f>
        <v/>
      </c>
      <c r="D57" s="44"/>
      <c r="E57" s="122"/>
      <c r="F57" s="196"/>
      <c r="G57" s="114"/>
      <c r="H57" s="197">
        <f>PersFisicheCosti[[#This Row],[Aliquota IVA]]*PersFisicheCosti[[#This Row],[IMPORTO NETTO (IMPONIBILE)]]</f>
        <v>0</v>
      </c>
      <c r="I57" s="197">
        <f t="shared" si="0"/>
        <v>0</v>
      </c>
      <c r="J57" s="114"/>
      <c r="K57" s="54"/>
      <c r="L57" s="44"/>
      <c r="M57" s="213"/>
      <c r="N57" s="214"/>
      <c r="O5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7" s="195">
        <f>_xlfn.IFNA(VLOOKUP(PersFisicheCosti[[#This Row],[COMMITTENTE]],Anagrafica!$C$16:$D$20,2,FALSE),"NO")</f>
        <v>0</v>
      </c>
      <c r="Q57" s="198">
        <f>_xlfn.IFNA(VLOOKUP(PersFisicheCosti[[#This Row],[PRESTATORE
Selezionare la persona coinvolta nel progetto]],PersFisicheElenco[],9,FALSE),0)</f>
        <v>0</v>
      </c>
    </row>
    <row r="58" spans="1:17" s="46" customFormat="1" x14ac:dyDescent="0.25">
      <c r="A58" s="54"/>
      <c r="B58" s="54"/>
      <c r="C58" s="195" t="str">
        <f>_xlfn.IFNA(VLOOKUP('Personale esterno-Costi'!$B58,'Personale esterno-Elenco'!$A$5:$I$104,2,FALSE),"")</f>
        <v/>
      </c>
      <c r="D58" s="44"/>
      <c r="E58" s="122"/>
      <c r="F58" s="196"/>
      <c r="G58" s="114"/>
      <c r="H58" s="197">
        <f>PersFisicheCosti[[#This Row],[Aliquota IVA]]*PersFisicheCosti[[#This Row],[IMPORTO NETTO (IMPONIBILE)]]</f>
        <v>0</v>
      </c>
      <c r="I58" s="197">
        <f t="shared" si="0"/>
        <v>0</v>
      </c>
      <c r="J58" s="114"/>
      <c r="K58" s="54"/>
      <c r="L58" s="44"/>
      <c r="M58" s="213"/>
      <c r="N58" s="214"/>
      <c r="O5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8" s="195">
        <f>_xlfn.IFNA(VLOOKUP(PersFisicheCosti[[#This Row],[COMMITTENTE]],Anagrafica!$C$16:$D$20,2,FALSE),"NO")</f>
        <v>0</v>
      </c>
      <c r="Q58" s="198">
        <f>_xlfn.IFNA(VLOOKUP(PersFisicheCosti[[#This Row],[PRESTATORE
Selezionare la persona coinvolta nel progetto]],PersFisicheElenco[],9,FALSE),0)</f>
        <v>0</v>
      </c>
    </row>
    <row r="59" spans="1:17" s="46" customFormat="1" x14ac:dyDescent="0.25">
      <c r="A59" s="54"/>
      <c r="B59" s="54"/>
      <c r="C59" s="195" t="str">
        <f>_xlfn.IFNA(VLOOKUP('Personale esterno-Costi'!$B59,'Personale esterno-Elenco'!$A$5:$I$104,2,FALSE),"")</f>
        <v/>
      </c>
      <c r="D59" s="44"/>
      <c r="E59" s="122"/>
      <c r="F59" s="196"/>
      <c r="G59" s="114"/>
      <c r="H59" s="197">
        <f>PersFisicheCosti[[#This Row],[Aliquota IVA]]*PersFisicheCosti[[#This Row],[IMPORTO NETTO (IMPONIBILE)]]</f>
        <v>0</v>
      </c>
      <c r="I59" s="197">
        <f t="shared" si="0"/>
        <v>0</v>
      </c>
      <c r="J59" s="114"/>
      <c r="K59" s="54"/>
      <c r="L59" s="44"/>
      <c r="M59" s="213"/>
      <c r="N59" s="214"/>
      <c r="O5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59" s="195">
        <f>_xlfn.IFNA(VLOOKUP(PersFisicheCosti[[#This Row],[COMMITTENTE]],Anagrafica!$C$16:$D$20,2,FALSE),"NO")</f>
        <v>0</v>
      </c>
      <c r="Q59" s="198">
        <f>_xlfn.IFNA(VLOOKUP(PersFisicheCosti[[#This Row],[PRESTATORE
Selezionare la persona coinvolta nel progetto]],PersFisicheElenco[],9,FALSE),0)</f>
        <v>0</v>
      </c>
    </row>
    <row r="60" spans="1:17" s="46" customFormat="1" x14ac:dyDescent="0.25">
      <c r="A60" s="54"/>
      <c r="B60" s="54"/>
      <c r="C60" s="195" t="str">
        <f>_xlfn.IFNA(VLOOKUP('Personale esterno-Costi'!$B60,'Personale esterno-Elenco'!$A$5:$I$104,2,FALSE),"")</f>
        <v/>
      </c>
      <c r="D60" s="44"/>
      <c r="E60" s="122"/>
      <c r="F60" s="196"/>
      <c r="G60" s="114"/>
      <c r="H60" s="197">
        <f>PersFisicheCosti[[#This Row],[Aliquota IVA]]*PersFisicheCosti[[#This Row],[IMPORTO NETTO (IMPONIBILE)]]</f>
        <v>0</v>
      </c>
      <c r="I60" s="197">
        <f t="shared" si="0"/>
        <v>0</v>
      </c>
      <c r="J60" s="114"/>
      <c r="K60" s="54"/>
      <c r="L60" s="44"/>
      <c r="M60" s="213"/>
      <c r="N60" s="214"/>
      <c r="O6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0" s="195">
        <f>_xlfn.IFNA(VLOOKUP(PersFisicheCosti[[#This Row],[COMMITTENTE]],Anagrafica!$C$16:$D$20,2,FALSE),"NO")</f>
        <v>0</v>
      </c>
      <c r="Q60" s="198">
        <f>_xlfn.IFNA(VLOOKUP(PersFisicheCosti[[#This Row],[PRESTATORE
Selezionare la persona coinvolta nel progetto]],PersFisicheElenco[],9,FALSE),0)</f>
        <v>0</v>
      </c>
    </row>
    <row r="61" spans="1:17" s="46" customFormat="1" x14ac:dyDescent="0.25">
      <c r="A61" s="54"/>
      <c r="B61" s="54"/>
      <c r="C61" s="195" t="str">
        <f>_xlfn.IFNA(VLOOKUP('Personale esterno-Costi'!$B61,'Personale esterno-Elenco'!$A$5:$I$104,2,FALSE),"")</f>
        <v/>
      </c>
      <c r="D61" s="44"/>
      <c r="E61" s="122"/>
      <c r="F61" s="196"/>
      <c r="G61" s="114"/>
      <c r="H61" s="197">
        <f>PersFisicheCosti[[#This Row],[Aliquota IVA]]*PersFisicheCosti[[#This Row],[IMPORTO NETTO (IMPONIBILE)]]</f>
        <v>0</v>
      </c>
      <c r="I61" s="197">
        <f t="shared" si="0"/>
        <v>0</v>
      </c>
      <c r="J61" s="114"/>
      <c r="K61" s="54"/>
      <c r="L61" s="44"/>
      <c r="M61" s="213"/>
      <c r="N61" s="214"/>
      <c r="O6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1" s="195">
        <f>_xlfn.IFNA(VLOOKUP(PersFisicheCosti[[#This Row],[COMMITTENTE]],Anagrafica!$C$16:$D$20,2,FALSE),"NO")</f>
        <v>0</v>
      </c>
      <c r="Q61" s="198">
        <f>_xlfn.IFNA(VLOOKUP(PersFisicheCosti[[#This Row],[PRESTATORE
Selezionare la persona coinvolta nel progetto]],PersFisicheElenco[],9,FALSE),0)</f>
        <v>0</v>
      </c>
    </row>
    <row r="62" spans="1:17" s="46" customFormat="1" x14ac:dyDescent="0.25">
      <c r="A62" s="54"/>
      <c r="B62" s="54"/>
      <c r="C62" s="195" t="str">
        <f>_xlfn.IFNA(VLOOKUP('Personale esterno-Costi'!$B62,'Personale esterno-Elenco'!$A$5:$I$104,2,FALSE),"")</f>
        <v/>
      </c>
      <c r="D62" s="44"/>
      <c r="E62" s="122"/>
      <c r="F62" s="196"/>
      <c r="G62" s="114"/>
      <c r="H62" s="197">
        <f>PersFisicheCosti[[#This Row],[Aliquota IVA]]*PersFisicheCosti[[#This Row],[IMPORTO NETTO (IMPONIBILE)]]</f>
        <v>0</v>
      </c>
      <c r="I62" s="197">
        <f t="shared" si="0"/>
        <v>0</v>
      </c>
      <c r="J62" s="114"/>
      <c r="K62" s="54"/>
      <c r="L62" s="44"/>
      <c r="M62" s="213"/>
      <c r="N62" s="214"/>
      <c r="O6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2" s="195">
        <f>_xlfn.IFNA(VLOOKUP(PersFisicheCosti[[#This Row],[COMMITTENTE]],Anagrafica!$C$16:$D$20,2,FALSE),"NO")</f>
        <v>0</v>
      </c>
      <c r="Q62" s="198">
        <f>_xlfn.IFNA(VLOOKUP(PersFisicheCosti[[#This Row],[PRESTATORE
Selezionare la persona coinvolta nel progetto]],PersFisicheElenco[],9,FALSE),0)</f>
        <v>0</v>
      </c>
    </row>
    <row r="63" spans="1:17" s="46" customFormat="1" x14ac:dyDescent="0.25">
      <c r="A63" s="54"/>
      <c r="B63" s="54"/>
      <c r="C63" s="195" t="str">
        <f>_xlfn.IFNA(VLOOKUP('Personale esterno-Costi'!$B63,'Personale esterno-Elenco'!$A$5:$I$104,2,FALSE),"")</f>
        <v/>
      </c>
      <c r="D63" s="44"/>
      <c r="E63" s="122"/>
      <c r="F63" s="196"/>
      <c r="G63" s="114"/>
      <c r="H63" s="197">
        <f>PersFisicheCosti[[#This Row],[Aliquota IVA]]*PersFisicheCosti[[#This Row],[IMPORTO NETTO (IMPONIBILE)]]</f>
        <v>0</v>
      </c>
      <c r="I63" s="197">
        <f t="shared" si="0"/>
        <v>0</v>
      </c>
      <c r="J63" s="114"/>
      <c r="K63" s="54"/>
      <c r="L63" s="44"/>
      <c r="M63" s="213"/>
      <c r="N63" s="214"/>
      <c r="O6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3" s="195">
        <f>_xlfn.IFNA(VLOOKUP(PersFisicheCosti[[#This Row],[COMMITTENTE]],Anagrafica!$C$16:$D$20,2,FALSE),"NO")</f>
        <v>0</v>
      </c>
      <c r="Q63" s="198">
        <f>_xlfn.IFNA(VLOOKUP(PersFisicheCosti[[#This Row],[PRESTATORE
Selezionare la persona coinvolta nel progetto]],PersFisicheElenco[],9,FALSE),0)</f>
        <v>0</v>
      </c>
    </row>
    <row r="64" spans="1:17" s="46" customFormat="1" x14ac:dyDescent="0.25">
      <c r="A64" s="54"/>
      <c r="B64" s="54"/>
      <c r="C64" s="195" t="str">
        <f>_xlfn.IFNA(VLOOKUP('Personale esterno-Costi'!$B64,'Personale esterno-Elenco'!$A$5:$I$104,2,FALSE),"")</f>
        <v/>
      </c>
      <c r="D64" s="44"/>
      <c r="E64" s="122"/>
      <c r="F64" s="196"/>
      <c r="G64" s="114"/>
      <c r="H64" s="197">
        <f>PersFisicheCosti[[#This Row],[Aliquota IVA]]*PersFisicheCosti[[#This Row],[IMPORTO NETTO (IMPONIBILE)]]</f>
        <v>0</v>
      </c>
      <c r="I64" s="197">
        <f t="shared" si="0"/>
        <v>0</v>
      </c>
      <c r="J64" s="114"/>
      <c r="K64" s="54"/>
      <c r="L64" s="44"/>
      <c r="M64" s="213"/>
      <c r="N64" s="214"/>
      <c r="O6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4" s="195">
        <f>_xlfn.IFNA(VLOOKUP(PersFisicheCosti[[#This Row],[COMMITTENTE]],Anagrafica!$C$16:$D$20,2,FALSE),"NO")</f>
        <v>0</v>
      </c>
      <c r="Q64" s="198">
        <f>_xlfn.IFNA(VLOOKUP(PersFisicheCosti[[#This Row],[PRESTATORE
Selezionare la persona coinvolta nel progetto]],PersFisicheElenco[],9,FALSE),0)</f>
        <v>0</v>
      </c>
    </row>
    <row r="65" spans="1:17" s="46" customFormat="1" x14ac:dyDescent="0.25">
      <c r="A65" s="54"/>
      <c r="B65" s="54"/>
      <c r="C65" s="195" t="str">
        <f>_xlfn.IFNA(VLOOKUP('Personale esterno-Costi'!$B65,'Personale esterno-Elenco'!$A$5:$I$104,2,FALSE),"")</f>
        <v/>
      </c>
      <c r="D65" s="44"/>
      <c r="E65" s="122"/>
      <c r="F65" s="196"/>
      <c r="G65" s="114"/>
      <c r="H65" s="197">
        <f>PersFisicheCosti[[#This Row],[Aliquota IVA]]*PersFisicheCosti[[#This Row],[IMPORTO NETTO (IMPONIBILE)]]</f>
        <v>0</v>
      </c>
      <c r="I65" s="197">
        <f t="shared" si="0"/>
        <v>0</v>
      </c>
      <c r="J65" s="114"/>
      <c r="K65" s="54"/>
      <c r="L65" s="44"/>
      <c r="M65" s="213"/>
      <c r="N65" s="214"/>
      <c r="O6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5" s="195">
        <f>_xlfn.IFNA(VLOOKUP(PersFisicheCosti[[#This Row],[COMMITTENTE]],Anagrafica!$C$16:$D$20,2,FALSE),"NO")</f>
        <v>0</v>
      </c>
      <c r="Q65" s="198">
        <f>_xlfn.IFNA(VLOOKUP(PersFisicheCosti[[#This Row],[PRESTATORE
Selezionare la persona coinvolta nel progetto]],PersFisicheElenco[],9,FALSE),0)</f>
        <v>0</v>
      </c>
    </row>
    <row r="66" spans="1:17" s="46" customFormat="1" x14ac:dyDescent="0.25">
      <c r="A66" s="54"/>
      <c r="B66" s="54"/>
      <c r="C66" s="195" t="str">
        <f>_xlfn.IFNA(VLOOKUP('Personale esterno-Costi'!$B66,'Personale esterno-Elenco'!$A$5:$I$104,2,FALSE),"")</f>
        <v/>
      </c>
      <c r="D66" s="44"/>
      <c r="E66" s="122"/>
      <c r="F66" s="196"/>
      <c r="G66" s="114"/>
      <c r="H66" s="197">
        <f>PersFisicheCosti[[#This Row],[Aliquota IVA]]*PersFisicheCosti[[#This Row],[IMPORTO NETTO (IMPONIBILE)]]</f>
        <v>0</v>
      </c>
      <c r="I66" s="197">
        <f t="shared" si="0"/>
        <v>0</v>
      </c>
      <c r="J66" s="114"/>
      <c r="K66" s="54"/>
      <c r="L66" s="44"/>
      <c r="M66" s="213"/>
      <c r="N66" s="214"/>
      <c r="O6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6" s="195">
        <f>_xlfn.IFNA(VLOOKUP(PersFisicheCosti[[#This Row],[COMMITTENTE]],Anagrafica!$C$16:$D$20,2,FALSE),"NO")</f>
        <v>0</v>
      </c>
      <c r="Q66" s="198">
        <f>_xlfn.IFNA(VLOOKUP(PersFisicheCosti[[#This Row],[PRESTATORE
Selezionare la persona coinvolta nel progetto]],PersFisicheElenco[],9,FALSE),0)</f>
        <v>0</v>
      </c>
    </row>
    <row r="67" spans="1:17" s="46" customFormat="1" x14ac:dyDescent="0.25">
      <c r="A67" s="54"/>
      <c r="B67" s="54"/>
      <c r="C67" s="195" t="str">
        <f>_xlfn.IFNA(VLOOKUP('Personale esterno-Costi'!$B67,'Personale esterno-Elenco'!$A$5:$I$104,2,FALSE),"")</f>
        <v/>
      </c>
      <c r="D67" s="44"/>
      <c r="E67" s="122"/>
      <c r="F67" s="196"/>
      <c r="G67" s="114"/>
      <c r="H67" s="197">
        <f>PersFisicheCosti[[#This Row],[Aliquota IVA]]*PersFisicheCosti[[#This Row],[IMPORTO NETTO (IMPONIBILE)]]</f>
        <v>0</v>
      </c>
      <c r="I67" s="197">
        <f t="shared" si="0"/>
        <v>0</v>
      </c>
      <c r="J67" s="114"/>
      <c r="K67" s="54"/>
      <c r="L67" s="44"/>
      <c r="M67" s="213"/>
      <c r="N67" s="214"/>
      <c r="O6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7" s="195">
        <f>_xlfn.IFNA(VLOOKUP(PersFisicheCosti[[#This Row],[COMMITTENTE]],Anagrafica!$C$16:$D$20,2,FALSE),"NO")</f>
        <v>0</v>
      </c>
      <c r="Q67" s="198">
        <f>_xlfn.IFNA(VLOOKUP(PersFisicheCosti[[#This Row],[PRESTATORE
Selezionare la persona coinvolta nel progetto]],PersFisicheElenco[],9,FALSE),0)</f>
        <v>0</v>
      </c>
    </row>
    <row r="68" spans="1:17" s="46" customFormat="1" x14ac:dyDescent="0.25">
      <c r="A68" s="54"/>
      <c r="B68" s="54"/>
      <c r="C68" s="195" t="str">
        <f>_xlfn.IFNA(VLOOKUP('Personale esterno-Costi'!$B68,'Personale esterno-Elenco'!$A$5:$I$104,2,FALSE),"")</f>
        <v/>
      </c>
      <c r="D68" s="44"/>
      <c r="E68" s="122"/>
      <c r="F68" s="196"/>
      <c r="G68" s="114"/>
      <c r="H68" s="197">
        <f>PersFisicheCosti[[#This Row],[Aliquota IVA]]*PersFisicheCosti[[#This Row],[IMPORTO NETTO (IMPONIBILE)]]</f>
        <v>0</v>
      </c>
      <c r="I68" s="197">
        <f t="shared" si="0"/>
        <v>0</v>
      </c>
      <c r="J68" s="114"/>
      <c r="K68" s="54"/>
      <c r="L68" s="44"/>
      <c r="M68" s="213"/>
      <c r="N68" s="214"/>
      <c r="O6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8" s="195">
        <f>_xlfn.IFNA(VLOOKUP(PersFisicheCosti[[#This Row],[COMMITTENTE]],Anagrafica!$C$16:$D$20,2,FALSE),"NO")</f>
        <v>0</v>
      </c>
      <c r="Q68" s="198">
        <f>_xlfn.IFNA(VLOOKUP(PersFisicheCosti[[#This Row],[PRESTATORE
Selezionare la persona coinvolta nel progetto]],PersFisicheElenco[],9,FALSE),0)</f>
        <v>0</v>
      </c>
    </row>
    <row r="69" spans="1:17" s="46" customFormat="1" x14ac:dyDescent="0.25">
      <c r="A69" s="54"/>
      <c r="B69" s="54"/>
      <c r="C69" s="195" t="str">
        <f>_xlfn.IFNA(VLOOKUP('Personale esterno-Costi'!$B69,'Personale esterno-Elenco'!$A$5:$I$104,2,FALSE),"")</f>
        <v/>
      </c>
      <c r="D69" s="44"/>
      <c r="E69" s="122"/>
      <c r="F69" s="196"/>
      <c r="G69" s="114"/>
      <c r="H69" s="197">
        <f>PersFisicheCosti[[#This Row],[Aliquota IVA]]*PersFisicheCosti[[#This Row],[IMPORTO NETTO (IMPONIBILE)]]</f>
        <v>0</v>
      </c>
      <c r="I69" s="197">
        <f t="shared" ref="I69:I104" si="1">ROUND(SUM(G69:H69),2)</f>
        <v>0</v>
      </c>
      <c r="J69" s="114"/>
      <c r="K69" s="54"/>
      <c r="L69" s="44"/>
      <c r="M69" s="213"/>
      <c r="N69" s="214"/>
      <c r="O6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69" s="195">
        <f>_xlfn.IFNA(VLOOKUP(PersFisicheCosti[[#This Row],[COMMITTENTE]],Anagrafica!$C$16:$D$20,2,FALSE),"NO")</f>
        <v>0</v>
      </c>
      <c r="Q69" s="198">
        <f>_xlfn.IFNA(VLOOKUP(PersFisicheCosti[[#This Row],[PRESTATORE
Selezionare la persona coinvolta nel progetto]],PersFisicheElenco[],9,FALSE),0)</f>
        <v>0</v>
      </c>
    </row>
    <row r="70" spans="1:17" s="46" customFormat="1" x14ac:dyDescent="0.25">
      <c r="A70" s="54"/>
      <c r="B70" s="54"/>
      <c r="C70" s="195" t="str">
        <f>_xlfn.IFNA(VLOOKUP('Personale esterno-Costi'!$B70,'Personale esterno-Elenco'!$A$5:$I$104,2,FALSE),"")</f>
        <v/>
      </c>
      <c r="D70" s="44"/>
      <c r="E70" s="122"/>
      <c r="F70" s="196"/>
      <c r="G70" s="114"/>
      <c r="H70" s="197">
        <f>PersFisicheCosti[[#This Row],[Aliquota IVA]]*PersFisicheCosti[[#This Row],[IMPORTO NETTO (IMPONIBILE)]]</f>
        <v>0</v>
      </c>
      <c r="I70" s="197">
        <f t="shared" si="1"/>
        <v>0</v>
      </c>
      <c r="J70" s="114"/>
      <c r="K70" s="54"/>
      <c r="L70" s="44"/>
      <c r="M70" s="213"/>
      <c r="N70" s="214"/>
      <c r="O7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0" s="195">
        <f>_xlfn.IFNA(VLOOKUP(PersFisicheCosti[[#This Row],[COMMITTENTE]],Anagrafica!$C$16:$D$20,2,FALSE),"NO")</f>
        <v>0</v>
      </c>
      <c r="Q70" s="198">
        <f>_xlfn.IFNA(VLOOKUP(PersFisicheCosti[[#This Row],[PRESTATORE
Selezionare la persona coinvolta nel progetto]],PersFisicheElenco[],9,FALSE),0)</f>
        <v>0</v>
      </c>
    </row>
    <row r="71" spans="1:17" s="46" customFormat="1" x14ac:dyDescent="0.25">
      <c r="A71" s="54"/>
      <c r="B71" s="54"/>
      <c r="C71" s="195" t="str">
        <f>_xlfn.IFNA(VLOOKUP('Personale esterno-Costi'!$B71,'Personale esterno-Elenco'!$A$5:$I$104,2,FALSE),"")</f>
        <v/>
      </c>
      <c r="D71" s="44"/>
      <c r="E71" s="122"/>
      <c r="F71" s="196"/>
      <c r="G71" s="114"/>
      <c r="H71" s="197">
        <f>PersFisicheCosti[[#This Row],[Aliquota IVA]]*PersFisicheCosti[[#This Row],[IMPORTO NETTO (IMPONIBILE)]]</f>
        <v>0</v>
      </c>
      <c r="I71" s="197">
        <f t="shared" si="1"/>
        <v>0</v>
      </c>
      <c r="J71" s="114"/>
      <c r="K71" s="54"/>
      <c r="L71" s="44"/>
      <c r="M71" s="213"/>
      <c r="N71" s="214"/>
      <c r="O7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1" s="195">
        <f>_xlfn.IFNA(VLOOKUP(PersFisicheCosti[[#This Row],[COMMITTENTE]],Anagrafica!$C$16:$D$20,2,FALSE),"NO")</f>
        <v>0</v>
      </c>
      <c r="Q71" s="198">
        <f>_xlfn.IFNA(VLOOKUP(PersFisicheCosti[[#This Row],[PRESTATORE
Selezionare la persona coinvolta nel progetto]],PersFisicheElenco[],9,FALSE),0)</f>
        <v>0</v>
      </c>
    </row>
    <row r="72" spans="1:17" s="46" customFormat="1" x14ac:dyDescent="0.25">
      <c r="A72" s="54"/>
      <c r="B72" s="54"/>
      <c r="C72" s="195" t="str">
        <f>_xlfn.IFNA(VLOOKUP('Personale esterno-Costi'!$B72,'Personale esterno-Elenco'!$A$5:$I$104,2,FALSE),"")</f>
        <v/>
      </c>
      <c r="D72" s="44"/>
      <c r="E72" s="122"/>
      <c r="F72" s="196"/>
      <c r="G72" s="114"/>
      <c r="H72" s="197">
        <f>PersFisicheCosti[[#This Row],[Aliquota IVA]]*PersFisicheCosti[[#This Row],[IMPORTO NETTO (IMPONIBILE)]]</f>
        <v>0</v>
      </c>
      <c r="I72" s="197">
        <f t="shared" si="1"/>
        <v>0</v>
      </c>
      <c r="J72" s="114"/>
      <c r="K72" s="54"/>
      <c r="L72" s="44"/>
      <c r="M72" s="213"/>
      <c r="N72" s="214"/>
      <c r="O7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2" s="195">
        <f>_xlfn.IFNA(VLOOKUP(PersFisicheCosti[[#This Row],[COMMITTENTE]],Anagrafica!$C$16:$D$20,2,FALSE),"NO")</f>
        <v>0</v>
      </c>
      <c r="Q72" s="198">
        <f>_xlfn.IFNA(VLOOKUP(PersFisicheCosti[[#This Row],[PRESTATORE
Selezionare la persona coinvolta nel progetto]],PersFisicheElenco[],9,FALSE),0)</f>
        <v>0</v>
      </c>
    </row>
    <row r="73" spans="1:17" s="46" customFormat="1" x14ac:dyDescent="0.25">
      <c r="A73" s="54"/>
      <c r="B73" s="54"/>
      <c r="C73" s="195" t="str">
        <f>_xlfn.IFNA(VLOOKUP('Personale esterno-Costi'!$B73,'Personale esterno-Elenco'!$A$5:$I$104,2,FALSE),"")</f>
        <v/>
      </c>
      <c r="D73" s="44"/>
      <c r="E73" s="122"/>
      <c r="F73" s="196"/>
      <c r="G73" s="114"/>
      <c r="H73" s="197">
        <f>PersFisicheCosti[[#This Row],[Aliquota IVA]]*PersFisicheCosti[[#This Row],[IMPORTO NETTO (IMPONIBILE)]]</f>
        <v>0</v>
      </c>
      <c r="I73" s="197">
        <f t="shared" si="1"/>
        <v>0</v>
      </c>
      <c r="J73" s="114"/>
      <c r="K73" s="54"/>
      <c r="L73" s="44"/>
      <c r="M73" s="213"/>
      <c r="N73" s="214"/>
      <c r="O7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3" s="195">
        <f>_xlfn.IFNA(VLOOKUP(PersFisicheCosti[[#This Row],[COMMITTENTE]],Anagrafica!$C$16:$D$20,2,FALSE),"NO")</f>
        <v>0</v>
      </c>
      <c r="Q73" s="198">
        <f>_xlfn.IFNA(VLOOKUP(PersFisicheCosti[[#This Row],[PRESTATORE
Selezionare la persona coinvolta nel progetto]],PersFisicheElenco[],9,FALSE),0)</f>
        <v>0</v>
      </c>
    </row>
    <row r="74" spans="1:17" s="46" customFormat="1" x14ac:dyDescent="0.25">
      <c r="A74" s="54"/>
      <c r="B74" s="54"/>
      <c r="C74" s="195" t="str">
        <f>_xlfn.IFNA(VLOOKUP('Personale esterno-Costi'!$B74,'Personale esterno-Elenco'!$A$5:$I$104,2,FALSE),"")</f>
        <v/>
      </c>
      <c r="D74" s="44"/>
      <c r="E74" s="122"/>
      <c r="F74" s="196"/>
      <c r="G74" s="114"/>
      <c r="H74" s="197">
        <f>PersFisicheCosti[[#This Row],[Aliquota IVA]]*PersFisicheCosti[[#This Row],[IMPORTO NETTO (IMPONIBILE)]]</f>
        <v>0</v>
      </c>
      <c r="I74" s="197">
        <f t="shared" si="1"/>
        <v>0</v>
      </c>
      <c r="J74" s="114"/>
      <c r="K74" s="54"/>
      <c r="L74" s="44"/>
      <c r="M74" s="213"/>
      <c r="N74" s="214"/>
      <c r="O7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4" s="195">
        <f>_xlfn.IFNA(VLOOKUP(PersFisicheCosti[[#This Row],[COMMITTENTE]],Anagrafica!$C$16:$D$20,2,FALSE),"NO")</f>
        <v>0</v>
      </c>
      <c r="Q74" s="198">
        <f>_xlfn.IFNA(VLOOKUP(PersFisicheCosti[[#This Row],[PRESTATORE
Selezionare la persona coinvolta nel progetto]],PersFisicheElenco[],9,FALSE),0)</f>
        <v>0</v>
      </c>
    </row>
    <row r="75" spans="1:17" s="46" customFormat="1" x14ac:dyDescent="0.25">
      <c r="A75" s="54"/>
      <c r="B75" s="54"/>
      <c r="C75" s="195" t="str">
        <f>_xlfn.IFNA(VLOOKUP('Personale esterno-Costi'!$B75,'Personale esterno-Elenco'!$A$5:$I$104,2,FALSE),"")</f>
        <v/>
      </c>
      <c r="D75" s="44"/>
      <c r="E75" s="122"/>
      <c r="F75" s="196"/>
      <c r="G75" s="114"/>
      <c r="H75" s="197">
        <f>PersFisicheCosti[[#This Row],[Aliquota IVA]]*PersFisicheCosti[[#This Row],[IMPORTO NETTO (IMPONIBILE)]]</f>
        <v>0</v>
      </c>
      <c r="I75" s="197">
        <f t="shared" si="1"/>
        <v>0</v>
      </c>
      <c r="J75" s="114"/>
      <c r="K75" s="54"/>
      <c r="L75" s="44"/>
      <c r="M75" s="213"/>
      <c r="N75" s="214"/>
      <c r="O7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5" s="195">
        <f>_xlfn.IFNA(VLOOKUP(PersFisicheCosti[[#This Row],[COMMITTENTE]],Anagrafica!$C$16:$D$20,2,FALSE),"NO")</f>
        <v>0</v>
      </c>
      <c r="Q75" s="198">
        <f>_xlfn.IFNA(VLOOKUP(PersFisicheCosti[[#This Row],[PRESTATORE
Selezionare la persona coinvolta nel progetto]],PersFisicheElenco[],9,FALSE),0)</f>
        <v>0</v>
      </c>
    </row>
    <row r="76" spans="1:17" s="46" customFormat="1" x14ac:dyDescent="0.25">
      <c r="A76" s="54"/>
      <c r="B76" s="54"/>
      <c r="C76" s="195" t="str">
        <f>_xlfn.IFNA(VLOOKUP('Personale esterno-Costi'!$B76,'Personale esterno-Elenco'!$A$5:$I$104,2,FALSE),"")</f>
        <v/>
      </c>
      <c r="D76" s="44"/>
      <c r="E76" s="122"/>
      <c r="F76" s="196"/>
      <c r="G76" s="114"/>
      <c r="H76" s="197">
        <f>PersFisicheCosti[[#This Row],[Aliquota IVA]]*PersFisicheCosti[[#This Row],[IMPORTO NETTO (IMPONIBILE)]]</f>
        <v>0</v>
      </c>
      <c r="I76" s="197">
        <f t="shared" si="1"/>
        <v>0</v>
      </c>
      <c r="J76" s="114"/>
      <c r="K76" s="54"/>
      <c r="L76" s="44"/>
      <c r="M76" s="213"/>
      <c r="N76" s="214"/>
      <c r="O7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6" s="195">
        <f>_xlfn.IFNA(VLOOKUP(PersFisicheCosti[[#This Row],[COMMITTENTE]],Anagrafica!$C$16:$D$20,2,FALSE),"NO")</f>
        <v>0</v>
      </c>
      <c r="Q76" s="198">
        <f>_xlfn.IFNA(VLOOKUP(PersFisicheCosti[[#This Row],[PRESTATORE
Selezionare la persona coinvolta nel progetto]],PersFisicheElenco[],9,FALSE),0)</f>
        <v>0</v>
      </c>
    </row>
    <row r="77" spans="1:17" s="46" customFormat="1" x14ac:dyDescent="0.25">
      <c r="A77" s="54"/>
      <c r="B77" s="54"/>
      <c r="C77" s="195" t="str">
        <f>_xlfn.IFNA(VLOOKUP('Personale esterno-Costi'!$B77,'Personale esterno-Elenco'!$A$5:$I$104,2,FALSE),"")</f>
        <v/>
      </c>
      <c r="D77" s="44"/>
      <c r="E77" s="122"/>
      <c r="F77" s="196"/>
      <c r="G77" s="114"/>
      <c r="H77" s="197">
        <f>PersFisicheCosti[[#This Row],[Aliquota IVA]]*PersFisicheCosti[[#This Row],[IMPORTO NETTO (IMPONIBILE)]]</f>
        <v>0</v>
      </c>
      <c r="I77" s="197">
        <f t="shared" si="1"/>
        <v>0</v>
      </c>
      <c r="J77" s="114"/>
      <c r="K77" s="54"/>
      <c r="L77" s="44"/>
      <c r="M77" s="213"/>
      <c r="N77" s="214"/>
      <c r="O7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7" s="195">
        <f>_xlfn.IFNA(VLOOKUP(PersFisicheCosti[[#This Row],[COMMITTENTE]],Anagrafica!$C$16:$D$20,2,FALSE),"NO")</f>
        <v>0</v>
      </c>
      <c r="Q77" s="198">
        <f>_xlfn.IFNA(VLOOKUP(PersFisicheCosti[[#This Row],[PRESTATORE
Selezionare la persona coinvolta nel progetto]],PersFisicheElenco[],9,FALSE),0)</f>
        <v>0</v>
      </c>
    </row>
    <row r="78" spans="1:17" s="46" customFormat="1" x14ac:dyDescent="0.25">
      <c r="A78" s="54"/>
      <c r="B78" s="54"/>
      <c r="C78" s="195" t="str">
        <f>_xlfn.IFNA(VLOOKUP('Personale esterno-Costi'!$B78,'Personale esterno-Elenco'!$A$5:$I$104,2,FALSE),"")</f>
        <v/>
      </c>
      <c r="D78" s="44"/>
      <c r="E78" s="122"/>
      <c r="F78" s="196"/>
      <c r="G78" s="114"/>
      <c r="H78" s="197">
        <f>PersFisicheCosti[[#This Row],[Aliquota IVA]]*PersFisicheCosti[[#This Row],[IMPORTO NETTO (IMPONIBILE)]]</f>
        <v>0</v>
      </c>
      <c r="I78" s="197">
        <f t="shared" si="1"/>
        <v>0</v>
      </c>
      <c r="J78" s="114"/>
      <c r="K78" s="54"/>
      <c r="L78" s="44"/>
      <c r="M78" s="213"/>
      <c r="N78" s="214"/>
      <c r="O7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8" s="195">
        <f>_xlfn.IFNA(VLOOKUP(PersFisicheCosti[[#This Row],[COMMITTENTE]],Anagrafica!$C$16:$D$20,2,FALSE),"NO")</f>
        <v>0</v>
      </c>
      <c r="Q78" s="198">
        <f>_xlfn.IFNA(VLOOKUP(PersFisicheCosti[[#This Row],[PRESTATORE
Selezionare la persona coinvolta nel progetto]],PersFisicheElenco[],9,FALSE),0)</f>
        <v>0</v>
      </c>
    </row>
    <row r="79" spans="1:17" s="46" customFormat="1" x14ac:dyDescent="0.25">
      <c r="A79" s="54"/>
      <c r="B79" s="54"/>
      <c r="C79" s="195" t="str">
        <f>_xlfn.IFNA(VLOOKUP('Personale esterno-Costi'!$B79,'Personale esterno-Elenco'!$A$5:$I$104,2,FALSE),"")</f>
        <v/>
      </c>
      <c r="D79" s="44"/>
      <c r="E79" s="122"/>
      <c r="F79" s="196"/>
      <c r="G79" s="114"/>
      <c r="H79" s="197">
        <f>PersFisicheCosti[[#This Row],[Aliquota IVA]]*PersFisicheCosti[[#This Row],[IMPORTO NETTO (IMPONIBILE)]]</f>
        <v>0</v>
      </c>
      <c r="I79" s="197">
        <f t="shared" si="1"/>
        <v>0</v>
      </c>
      <c r="J79" s="114"/>
      <c r="K79" s="54"/>
      <c r="L79" s="44"/>
      <c r="M79" s="213"/>
      <c r="N79" s="214"/>
      <c r="O7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79" s="195">
        <f>_xlfn.IFNA(VLOOKUP(PersFisicheCosti[[#This Row],[COMMITTENTE]],Anagrafica!$C$16:$D$20,2,FALSE),"NO")</f>
        <v>0</v>
      </c>
      <c r="Q79" s="198">
        <f>_xlfn.IFNA(VLOOKUP(PersFisicheCosti[[#This Row],[PRESTATORE
Selezionare la persona coinvolta nel progetto]],PersFisicheElenco[],9,FALSE),0)</f>
        <v>0</v>
      </c>
    </row>
    <row r="80" spans="1:17" s="46" customFormat="1" x14ac:dyDescent="0.25">
      <c r="A80" s="54"/>
      <c r="B80" s="54"/>
      <c r="C80" s="195" t="str">
        <f>_xlfn.IFNA(VLOOKUP('Personale esterno-Costi'!$B80,'Personale esterno-Elenco'!$A$5:$I$104,2,FALSE),"")</f>
        <v/>
      </c>
      <c r="D80" s="44"/>
      <c r="E80" s="122"/>
      <c r="F80" s="196"/>
      <c r="G80" s="114"/>
      <c r="H80" s="197">
        <f>PersFisicheCosti[[#This Row],[Aliquota IVA]]*PersFisicheCosti[[#This Row],[IMPORTO NETTO (IMPONIBILE)]]</f>
        <v>0</v>
      </c>
      <c r="I80" s="197">
        <f t="shared" si="1"/>
        <v>0</v>
      </c>
      <c r="J80" s="114"/>
      <c r="K80" s="54"/>
      <c r="L80" s="44"/>
      <c r="M80" s="213"/>
      <c r="N80" s="214"/>
      <c r="O8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0" s="195">
        <f>_xlfn.IFNA(VLOOKUP(PersFisicheCosti[[#This Row],[COMMITTENTE]],Anagrafica!$C$16:$D$20,2,FALSE),"NO")</f>
        <v>0</v>
      </c>
      <c r="Q80" s="198">
        <f>_xlfn.IFNA(VLOOKUP(PersFisicheCosti[[#This Row],[PRESTATORE
Selezionare la persona coinvolta nel progetto]],PersFisicheElenco[],9,FALSE),0)</f>
        <v>0</v>
      </c>
    </row>
    <row r="81" spans="1:17" s="46" customFormat="1" x14ac:dyDescent="0.25">
      <c r="A81" s="54"/>
      <c r="B81" s="54"/>
      <c r="C81" s="195" t="str">
        <f>_xlfn.IFNA(VLOOKUP('Personale esterno-Costi'!$B81,'Personale esterno-Elenco'!$A$5:$I$104,2,FALSE),"")</f>
        <v/>
      </c>
      <c r="D81" s="44"/>
      <c r="E81" s="122"/>
      <c r="F81" s="196"/>
      <c r="G81" s="114"/>
      <c r="H81" s="197">
        <f>PersFisicheCosti[[#This Row],[Aliquota IVA]]*PersFisicheCosti[[#This Row],[IMPORTO NETTO (IMPONIBILE)]]</f>
        <v>0</v>
      </c>
      <c r="I81" s="197">
        <f t="shared" si="1"/>
        <v>0</v>
      </c>
      <c r="J81" s="114"/>
      <c r="K81" s="54"/>
      <c r="L81" s="44"/>
      <c r="M81" s="213"/>
      <c r="N81" s="214"/>
      <c r="O8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1" s="195">
        <f>_xlfn.IFNA(VLOOKUP(PersFisicheCosti[[#This Row],[COMMITTENTE]],Anagrafica!$C$16:$D$20,2,FALSE),"NO")</f>
        <v>0</v>
      </c>
      <c r="Q81" s="198">
        <f>_xlfn.IFNA(VLOOKUP(PersFisicheCosti[[#This Row],[PRESTATORE
Selezionare la persona coinvolta nel progetto]],PersFisicheElenco[],9,FALSE),0)</f>
        <v>0</v>
      </c>
    </row>
    <row r="82" spans="1:17" s="46" customFormat="1" x14ac:dyDescent="0.25">
      <c r="A82" s="54"/>
      <c r="B82" s="54"/>
      <c r="C82" s="195" t="str">
        <f>_xlfn.IFNA(VLOOKUP('Personale esterno-Costi'!$B82,'Personale esterno-Elenco'!$A$5:$I$104,2,FALSE),"")</f>
        <v/>
      </c>
      <c r="D82" s="44"/>
      <c r="E82" s="122"/>
      <c r="F82" s="196"/>
      <c r="G82" s="114"/>
      <c r="H82" s="197">
        <f>PersFisicheCosti[[#This Row],[Aliquota IVA]]*PersFisicheCosti[[#This Row],[IMPORTO NETTO (IMPONIBILE)]]</f>
        <v>0</v>
      </c>
      <c r="I82" s="197">
        <f t="shared" si="1"/>
        <v>0</v>
      </c>
      <c r="J82" s="114"/>
      <c r="K82" s="54"/>
      <c r="L82" s="44"/>
      <c r="M82" s="213"/>
      <c r="N82" s="214"/>
      <c r="O8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2" s="195">
        <f>_xlfn.IFNA(VLOOKUP(PersFisicheCosti[[#This Row],[COMMITTENTE]],Anagrafica!$C$16:$D$20,2,FALSE),"NO")</f>
        <v>0</v>
      </c>
      <c r="Q82" s="198">
        <f>_xlfn.IFNA(VLOOKUP(PersFisicheCosti[[#This Row],[PRESTATORE
Selezionare la persona coinvolta nel progetto]],PersFisicheElenco[],9,FALSE),0)</f>
        <v>0</v>
      </c>
    </row>
    <row r="83" spans="1:17" s="46" customFormat="1" x14ac:dyDescent="0.25">
      <c r="A83" s="54"/>
      <c r="B83" s="54"/>
      <c r="C83" s="195" t="str">
        <f>_xlfn.IFNA(VLOOKUP('Personale esterno-Costi'!$B83,'Personale esterno-Elenco'!$A$5:$I$104,2,FALSE),"")</f>
        <v/>
      </c>
      <c r="D83" s="44"/>
      <c r="E83" s="122"/>
      <c r="F83" s="196"/>
      <c r="G83" s="114"/>
      <c r="H83" s="197">
        <f>PersFisicheCosti[[#This Row],[Aliquota IVA]]*PersFisicheCosti[[#This Row],[IMPORTO NETTO (IMPONIBILE)]]</f>
        <v>0</v>
      </c>
      <c r="I83" s="197">
        <f t="shared" si="1"/>
        <v>0</v>
      </c>
      <c r="J83" s="114"/>
      <c r="K83" s="54"/>
      <c r="L83" s="44"/>
      <c r="M83" s="213"/>
      <c r="N83" s="214"/>
      <c r="O8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3" s="195">
        <f>_xlfn.IFNA(VLOOKUP(PersFisicheCosti[[#This Row],[COMMITTENTE]],Anagrafica!$C$16:$D$20,2,FALSE),"NO")</f>
        <v>0</v>
      </c>
      <c r="Q83" s="198">
        <f>_xlfn.IFNA(VLOOKUP(PersFisicheCosti[[#This Row],[PRESTATORE
Selezionare la persona coinvolta nel progetto]],PersFisicheElenco[],9,FALSE),0)</f>
        <v>0</v>
      </c>
    </row>
    <row r="84" spans="1:17" s="46" customFormat="1" x14ac:dyDescent="0.25">
      <c r="A84" s="54"/>
      <c r="B84" s="54"/>
      <c r="C84" s="195" t="str">
        <f>_xlfn.IFNA(VLOOKUP('Personale esterno-Costi'!$B84,'Personale esterno-Elenco'!$A$5:$I$104,2,FALSE),"")</f>
        <v/>
      </c>
      <c r="D84" s="44"/>
      <c r="E84" s="122"/>
      <c r="F84" s="196"/>
      <c r="G84" s="114"/>
      <c r="H84" s="197">
        <f>PersFisicheCosti[[#This Row],[Aliquota IVA]]*PersFisicheCosti[[#This Row],[IMPORTO NETTO (IMPONIBILE)]]</f>
        <v>0</v>
      </c>
      <c r="I84" s="197">
        <f t="shared" si="1"/>
        <v>0</v>
      </c>
      <c r="J84" s="114"/>
      <c r="K84" s="54"/>
      <c r="L84" s="44"/>
      <c r="M84" s="213"/>
      <c r="N84" s="214"/>
      <c r="O8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4" s="195">
        <f>_xlfn.IFNA(VLOOKUP(PersFisicheCosti[[#This Row],[COMMITTENTE]],Anagrafica!$C$16:$D$20,2,FALSE),"NO")</f>
        <v>0</v>
      </c>
      <c r="Q84" s="198">
        <f>_xlfn.IFNA(VLOOKUP(PersFisicheCosti[[#This Row],[PRESTATORE
Selezionare la persona coinvolta nel progetto]],PersFisicheElenco[],9,FALSE),0)</f>
        <v>0</v>
      </c>
    </row>
    <row r="85" spans="1:17" s="46" customFormat="1" x14ac:dyDescent="0.25">
      <c r="A85" s="54"/>
      <c r="B85" s="54"/>
      <c r="C85" s="195" t="str">
        <f>_xlfn.IFNA(VLOOKUP('Personale esterno-Costi'!$B85,'Personale esterno-Elenco'!$A$5:$I$104,2,FALSE),"")</f>
        <v/>
      </c>
      <c r="D85" s="44"/>
      <c r="E85" s="122"/>
      <c r="F85" s="196"/>
      <c r="G85" s="114"/>
      <c r="H85" s="197">
        <f>PersFisicheCosti[[#This Row],[Aliquota IVA]]*PersFisicheCosti[[#This Row],[IMPORTO NETTO (IMPONIBILE)]]</f>
        <v>0</v>
      </c>
      <c r="I85" s="197">
        <f t="shared" si="1"/>
        <v>0</v>
      </c>
      <c r="J85" s="114"/>
      <c r="K85" s="54"/>
      <c r="L85" s="44"/>
      <c r="M85" s="213"/>
      <c r="N85" s="214"/>
      <c r="O8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5" s="195">
        <f>_xlfn.IFNA(VLOOKUP(PersFisicheCosti[[#This Row],[COMMITTENTE]],Anagrafica!$C$16:$D$20,2,FALSE),"NO")</f>
        <v>0</v>
      </c>
      <c r="Q85" s="198">
        <f>_xlfn.IFNA(VLOOKUP(PersFisicheCosti[[#This Row],[PRESTATORE
Selezionare la persona coinvolta nel progetto]],PersFisicheElenco[],9,FALSE),0)</f>
        <v>0</v>
      </c>
    </row>
    <row r="86" spans="1:17" s="46" customFormat="1" x14ac:dyDescent="0.25">
      <c r="A86" s="54"/>
      <c r="B86" s="54"/>
      <c r="C86" s="195" t="str">
        <f>_xlfn.IFNA(VLOOKUP('Personale esterno-Costi'!$B86,'Personale esterno-Elenco'!$A$5:$I$104,2,FALSE),"")</f>
        <v/>
      </c>
      <c r="D86" s="44"/>
      <c r="E86" s="122"/>
      <c r="F86" s="196"/>
      <c r="G86" s="114"/>
      <c r="H86" s="197">
        <f>PersFisicheCosti[[#This Row],[Aliquota IVA]]*PersFisicheCosti[[#This Row],[IMPORTO NETTO (IMPONIBILE)]]</f>
        <v>0</v>
      </c>
      <c r="I86" s="197">
        <f t="shared" si="1"/>
        <v>0</v>
      </c>
      <c r="J86" s="114"/>
      <c r="K86" s="54"/>
      <c r="L86" s="44"/>
      <c r="M86" s="213"/>
      <c r="N86" s="214"/>
      <c r="O8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6" s="195">
        <f>_xlfn.IFNA(VLOOKUP(PersFisicheCosti[[#This Row],[COMMITTENTE]],Anagrafica!$C$16:$D$20,2,FALSE),"NO")</f>
        <v>0</v>
      </c>
      <c r="Q86" s="198">
        <f>_xlfn.IFNA(VLOOKUP(PersFisicheCosti[[#This Row],[PRESTATORE
Selezionare la persona coinvolta nel progetto]],PersFisicheElenco[],9,FALSE),0)</f>
        <v>0</v>
      </c>
    </row>
    <row r="87" spans="1:17" s="46" customFormat="1" x14ac:dyDescent="0.25">
      <c r="A87" s="54"/>
      <c r="B87" s="54"/>
      <c r="C87" s="195" t="str">
        <f>_xlfn.IFNA(VLOOKUP('Personale esterno-Costi'!$B87,'Personale esterno-Elenco'!$A$5:$I$104,2,FALSE),"")</f>
        <v/>
      </c>
      <c r="D87" s="44"/>
      <c r="E87" s="122"/>
      <c r="F87" s="196"/>
      <c r="G87" s="114"/>
      <c r="H87" s="197">
        <f>PersFisicheCosti[[#This Row],[Aliquota IVA]]*PersFisicheCosti[[#This Row],[IMPORTO NETTO (IMPONIBILE)]]</f>
        <v>0</v>
      </c>
      <c r="I87" s="197">
        <f t="shared" si="1"/>
        <v>0</v>
      </c>
      <c r="J87" s="114"/>
      <c r="K87" s="54"/>
      <c r="L87" s="44"/>
      <c r="M87" s="213"/>
      <c r="N87" s="214"/>
      <c r="O8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7" s="195">
        <f>_xlfn.IFNA(VLOOKUP(PersFisicheCosti[[#This Row],[COMMITTENTE]],Anagrafica!$C$16:$D$20,2,FALSE),"NO")</f>
        <v>0</v>
      </c>
      <c r="Q87" s="198">
        <f>_xlfn.IFNA(VLOOKUP(PersFisicheCosti[[#This Row],[PRESTATORE
Selezionare la persona coinvolta nel progetto]],PersFisicheElenco[],9,FALSE),0)</f>
        <v>0</v>
      </c>
    </row>
    <row r="88" spans="1:17" s="46" customFormat="1" x14ac:dyDescent="0.25">
      <c r="A88" s="54"/>
      <c r="B88" s="54"/>
      <c r="C88" s="195" t="str">
        <f>_xlfn.IFNA(VLOOKUP('Personale esterno-Costi'!$B88,'Personale esterno-Elenco'!$A$5:$I$104,2,FALSE),"")</f>
        <v/>
      </c>
      <c r="D88" s="44"/>
      <c r="E88" s="122"/>
      <c r="F88" s="196"/>
      <c r="G88" s="114"/>
      <c r="H88" s="197">
        <f>PersFisicheCosti[[#This Row],[Aliquota IVA]]*PersFisicheCosti[[#This Row],[IMPORTO NETTO (IMPONIBILE)]]</f>
        <v>0</v>
      </c>
      <c r="I88" s="197">
        <f t="shared" si="1"/>
        <v>0</v>
      </c>
      <c r="J88" s="114"/>
      <c r="K88" s="54"/>
      <c r="L88" s="44"/>
      <c r="M88" s="213"/>
      <c r="N88" s="214"/>
      <c r="O8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8" s="195">
        <f>_xlfn.IFNA(VLOOKUP(PersFisicheCosti[[#This Row],[COMMITTENTE]],Anagrafica!$C$16:$D$20,2,FALSE),"NO")</f>
        <v>0</v>
      </c>
      <c r="Q88" s="198">
        <f>_xlfn.IFNA(VLOOKUP(PersFisicheCosti[[#This Row],[PRESTATORE
Selezionare la persona coinvolta nel progetto]],PersFisicheElenco[],9,FALSE),0)</f>
        <v>0</v>
      </c>
    </row>
    <row r="89" spans="1:17" s="46" customFormat="1" x14ac:dyDescent="0.25">
      <c r="A89" s="54"/>
      <c r="B89" s="54"/>
      <c r="C89" s="195" t="str">
        <f>_xlfn.IFNA(VLOOKUP('Personale esterno-Costi'!$B89,'Personale esterno-Elenco'!$A$5:$I$104,2,FALSE),"")</f>
        <v/>
      </c>
      <c r="D89" s="44"/>
      <c r="E89" s="122"/>
      <c r="F89" s="196"/>
      <c r="G89" s="114"/>
      <c r="H89" s="197">
        <f>PersFisicheCosti[[#This Row],[Aliquota IVA]]*PersFisicheCosti[[#This Row],[IMPORTO NETTO (IMPONIBILE)]]</f>
        <v>0</v>
      </c>
      <c r="I89" s="197">
        <f t="shared" si="1"/>
        <v>0</v>
      </c>
      <c r="J89" s="114"/>
      <c r="K89" s="54"/>
      <c r="L89" s="44"/>
      <c r="M89" s="213"/>
      <c r="N89" s="214"/>
      <c r="O8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89" s="195">
        <f>_xlfn.IFNA(VLOOKUP(PersFisicheCosti[[#This Row],[COMMITTENTE]],Anagrafica!$C$16:$D$20,2,FALSE),"NO")</f>
        <v>0</v>
      </c>
      <c r="Q89" s="198">
        <f>_xlfn.IFNA(VLOOKUP(PersFisicheCosti[[#This Row],[PRESTATORE
Selezionare la persona coinvolta nel progetto]],PersFisicheElenco[],9,FALSE),0)</f>
        <v>0</v>
      </c>
    </row>
    <row r="90" spans="1:17" s="46" customFormat="1" x14ac:dyDescent="0.25">
      <c r="A90" s="54"/>
      <c r="B90" s="54"/>
      <c r="C90" s="195" t="str">
        <f>_xlfn.IFNA(VLOOKUP('Personale esterno-Costi'!$B90,'Personale esterno-Elenco'!$A$5:$I$104,2,FALSE),"")</f>
        <v/>
      </c>
      <c r="D90" s="44"/>
      <c r="E90" s="122"/>
      <c r="F90" s="196"/>
      <c r="G90" s="114"/>
      <c r="H90" s="197">
        <f>PersFisicheCosti[[#This Row],[Aliquota IVA]]*PersFisicheCosti[[#This Row],[IMPORTO NETTO (IMPONIBILE)]]</f>
        <v>0</v>
      </c>
      <c r="I90" s="197">
        <f t="shared" si="1"/>
        <v>0</v>
      </c>
      <c r="J90" s="114"/>
      <c r="K90" s="54"/>
      <c r="L90" s="44"/>
      <c r="M90" s="213"/>
      <c r="N90" s="214"/>
      <c r="O9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0" s="195">
        <f>_xlfn.IFNA(VLOOKUP(PersFisicheCosti[[#This Row],[COMMITTENTE]],Anagrafica!$C$16:$D$20,2,FALSE),"NO")</f>
        <v>0</v>
      </c>
      <c r="Q90" s="198">
        <f>_xlfn.IFNA(VLOOKUP(PersFisicheCosti[[#This Row],[PRESTATORE
Selezionare la persona coinvolta nel progetto]],PersFisicheElenco[],9,FALSE),0)</f>
        <v>0</v>
      </c>
    </row>
    <row r="91" spans="1:17" s="46" customFormat="1" x14ac:dyDescent="0.25">
      <c r="A91" s="54"/>
      <c r="B91" s="54"/>
      <c r="C91" s="195" t="str">
        <f>_xlfn.IFNA(VLOOKUP('Personale esterno-Costi'!$B91,'Personale esterno-Elenco'!$A$5:$I$104,2,FALSE),"")</f>
        <v/>
      </c>
      <c r="D91" s="44"/>
      <c r="E91" s="122"/>
      <c r="F91" s="196"/>
      <c r="G91" s="114"/>
      <c r="H91" s="197">
        <f>PersFisicheCosti[[#This Row],[Aliquota IVA]]*PersFisicheCosti[[#This Row],[IMPORTO NETTO (IMPONIBILE)]]</f>
        <v>0</v>
      </c>
      <c r="I91" s="197">
        <f t="shared" si="1"/>
        <v>0</v>
      </c>
      <c r="J91" s="114"/>
      <c r="K91" s="54"/>
      <c r="L91" s="44"/>
      <c r="M91" s="213"/>
      <c r="N91" s="214"/>
      <c r="O9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1" s="195">
        <f>_xlfn.IFNA(VLOOKUP(PersFisicheCosti[[#This Row],[COMMITTENTE]],Anagrafica!$C$16:$D$20,2,FALSE),"NO")</f>
        <v>0</v>
      </c>
      <c r="Q91" s="198">
        <f>_xlfn.IFNA(VLOOKUP(PersFisicheCosti[[#This Row],[PRESTATORE
Selezionare la persona coinvolta nel progetto]],PersFisicheElenco[],9,FALSE),0)</f>
        <v>0</v>
      </c>
    </row>
    <row r="92" spans="1:17" s="46" customFormat="1" x14ac:dyDescent="0.25">
      <c r="A92" s="54"/>
      <c r="B92" s="54"/>
      <c r="C92" s="195" t="str">
        <f>_xlfn.IFNA(VLOOKUP('Personale esterno-Costi'!$B92,'Personale esterno-Elenco'!$A$5:$I$104,2,FALSE),"")</f>
        <v/>
      </c>
      <c r="D92" s="44"/>
      <c r="E92" s="122"/>
      <c r="F92" s="196"/>
      <c r="G92" s="114"/>
      <c r="H92" s="197">
        <f>PersFisicheCosti[[#This Row],[Aliquota IVA]]*PersFisicheCosti[[#This Row],[IMPORTO NETTO (IMPONIBILE)]]</f>
        <v>0</v>
      </c>
      <c r="I92" s="197">
        <f t="shared" si="1"/>
        <v>0</v>
      </c>
      <c r="J92" s="114"/>
      <c r="K92" s="54"/>
      <c r="L92" s="44"/>
      <c r="M92" s="213"/>
      <c r="N92" s="214"/>
      <c r="O9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2" s="195">
        <f>_xlfn.IFNA(VLOOKUP(PersFisicheCosti[[#This Row],[COMMITTENTE]],Anagrafica!$C$16:$D$20,2,FALSE),"NO")</f>
        <v>0</v>
      </c>
      <c r="Q92" s="198">
        <f>_xlfn.IFNA(VLOOKUP(PersFisicheCosti[[#This Row],[PRESTATORE
Selezionare la persona coinvolta nel progetto]],PersFisicheElenco[],9,FALSE),0)</f>
        <v>0</v>
      </c>
    </row>
    <row r="93" spans="1:17" s="46" customFormat="1" x14ac:dyDescent="0.25">
      <c r="A93" s="54"/>
      <c r="B93" s="54"/>
      <c r="C93" s="195" t="str">
        <f>_xlfn.IFNA(VLOOKUP('Personale esterno-Costi'!$B93,'Personale esterno-Elenco'!$A$5:$I$104,2,FALSE),"")</f>
        <v/>
      </c>
      <c r="D93" s="44"/>
      <c r="E93" s="122"/>
      <c r="F93" s="196"/>
      <c r="G93" s="114"/>
      <c r="H93" s="197">
        <f>PersFisicheCosti[[#This Row],[Aliquota IVA]]*PersFisicheCosti[[#This Row],[IMPORTO NETTO (IMPONIBILE)]]</f>
        <v>0</v>
      </c>
      <c r="I93" s="197">
        <f t="shared" si="1"/>
        <v>0</v>
      </c>
      <c r="J93" s="114"/>
      <c r="K93" s="54"/>
      <c r="L93" s="44"/>
      <c r="M93" s="213"/>
      <c r="N93" s="214"/>
      <c r="O9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3" s="195">
        <f>_xlfn.IFNA(VLOOKUP(PersFisicheCosti[[#This Row],[COMMITTENTE]],Anagrafica!$C$16:$D$20,2,FALSE),"NO")</f>
        <v>0</v>
      </c>
      <c r="Q93" s="198">
        <f>_xlfn.IFNA(VLOOKUP(PersFisicheCosti[[#This Row],[PRESTATORE
Selezionare la persona coinvolta nel progetto]],PersFisicheElenco[],9,FALSE),0)</f>
        <v>0</v>
      </c>
    </row>
    <row r="94" spans="1:17" s="46" customFormat="1" x14ac:dyDescent="0.25">
      <c r="A94" s="54"/>
      <c r="B94" s="54"/>
      <c r="C94" s="195" t="str">
        <f>_xlfn.IFNA(VLOOKUP('Personale esterno-Costi'!$B94,'Personale esterno-Elenco'!$A$5:$I$104,2,FALSE),"")</f>
        <v/>
      </c>
      <c r="D94" s="44"/>
      <c r="E94" s="122"/>
      <c r="F94" s="196"/>
      <c r="G94" s="114"/>
      <c r="H94" s="197">
        <f>PersFisicheCosti[[#This Row],[Aliquota IVA]]*PersFisicheCosti[[#This Row],[IMPORTO NETTO (IMPONIBILE)]]</f>
        <v>0</v>
      </c>
      <c r="I94" s="197">
        <f t="shared" si="1"/>
        <v>0</v>
      </c>
      <c r="J94" s="114"/>
      <c r="K94" s="54"/>
      <c r="L94" s="44"/>
      <c r="M94" s="213"/>
      <c r="N94" s="214"/>
      <c r="O9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4" s="195">
        <f>_xlfn.IFNA(VLOOKUP(PersFisicheCosti[[#This Row],[COMMITTENTE]],Anagrafica!$C$16:$D$20,2,FALSE),"NO")</f>
        <v>0</v>
      </c>
      <c r="Q94" s="198">
        <f>_xlfn.IFNA(VLOOKUP(PersFisicheCosti[[#This Row],[PRESTATORE
Selezionare la persona coinvolta nel progetto]],PersFisicheElenco[],9,FALSE),0)</f>
        <v>0</v>
      </c>
    </row>
    <row r="95" spans="1:17" s="46" customFormat="1" x14ac:dyDescent="0.25">
      <c r="A95" s="54"/>
      <c r="B95" s="54"/>
      <c r="C95" s="195" t="str">
        <f>_xlfn.IFNA(VLOOKUP('Personale esterno-Costi'!$B95,'Personale esterno-Elenco'!$A$5:$I$104,2,FALSE),"")</f>
        <v/>
      </c>
      <c r="D95" s="44"/>
      <c r="E95" s="122"/>
      <c r="F95" s="196"/>
      <c r="G95" s="114"/>
      <c r="H95" s="197">
        <f>PersFisicheCosti[[#This Row],[Aliquota IVA]]*PersFisicheCosti[[#This Row],[IMPORTO NETTO (IMPONIBILE)]]</f>
        <v>0</v>
      </c>
      <c r="I95" s="197">
        <f t="shared" si="1"/>
        <v>0</v>
      </c>
      <c r="J95" s="114"/>
      <c r="K95" s="54"/>
      <c r="L95" s="44"/>
      <c r="M95" s="213"/>
      <c r="N95" s="214"/>
      <c r="O95"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5" s="195">
        <f>_xlfn.IFNA(VLOOKUP(PersFisicheCosti[[#This Row],[COMMITTENTE]],Anagrafica!$C$16:$D$20,2,FALSE),"NO")</f>
        <v>0</v>
      </c>
      <c r="Q95" s="198">
        <f>_xlfn.IFNA(VLOOKUP(PersFisicheCosti[[#This Row],[PRESTATORE
Selezionare la persona coinvolta nel progetto]],PersFisicheElenco[],9,FALSE),0)</f>
        <v>0</v>
      </c>
    </row>
    <row r="96" spans="1:17" s="46" customFormat="1" x14ac:dyDescent="0.25">
      <c r="A96" s="54"/>
      <c r="B96" s="54"/>
      <c r="C96" s="195" t="str">
        <f>_xlfn.IFNA(VLOOKUP('Personale esterno-Costi'!$B96,'Personale esterno-Elenco'!$A$5:$I$104,2,FALSE),"")</f>
        <v/>
      </c>
      <c r="D96" s="44"/>
      <c r="E96" s="122"/>
      <c r="F96" s="196"/>
      <c r="G96" s="114"/>
      <c r="H96" s="197">
        <f>PersFisicheCosti[[#This Row],[Aliquota IVA]]*PersFisicheCosti[[#This Row],[IMPORTO NETTO (IMPONIBILE)]]</f>
        <v>0</v>
      </c>
      <c r="I96" s="197">
        <f t="shared" si="1"/>
        <v>0</v>
      </c>
      <c r="J96" s="114"/>
      <c r="K96" s="54"/>
      <c r="L96" s="44"/>
      <c r="M96" s="213"/>
      <c r="N96" s="214"/>
      <c r="O96"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6" s="195">
        <f>_xlfn.IFNA(VLOOKUP(PersFisicheCosti[[#This Row],[COMMITTENTE]],Anagrafica!$C$16:$D$20,2,FALSE),"NO")</f>
        <v>0</v>
      </c>
      <c r="Q96" s="198">
        <f>_xlfn.IFNA(VLOOKUP(PersFisicheCosti[[#This Row],[PRESTATORE
Selezionare la persona coinvolta nel progetto]],PersFisicheElenco[],9,FALSE),0)</f>
        <v>0</v>
      </c>
    </row>
    <row r="97" spans="1:17" s="46" customFormat="1" x14ac:dyDescent="0.25">
      <c r="A97" s="54"/>
      <c r="B97" s="54"/>
      <c r="C97" s="195" t="str">
        <f>_xlfn.IFNA(VLOOKUP('Personale esterno-Costi'!$B97,'Personale esterno-Elenco'!$A$5:$I$104,2,FALSE),"")</f>
        <v/>
      </c>
      <c r="D97" s="44"/>
      <c r="E97" s="122"/>
      <c r="F97" s="196"/>
      <c r="G97" s="114"/>
      <c r="H97" s="197">
        <f>PersFisicheCosti[[#This Row],[Aliquota IVA]]*PersFisicheCosti[[#This Row],[IMPORTO NETTO (IMPONIBILE)]]</f>
        <v>0</v>
      </c>
      <c r="I97" s="197">
        <f t="shared" si="1"/>
        <v>0</v>
      </c>
      <c r="J97" s="114"/>
      <c r="K97" s="54"/>
      <c r="L97" s="44"/>
      <c r="M97" s="213"/>
      <c r="N97" s="214"/>
      <c r="O97"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7" s="195">
        <f>_xlfn.IFNA(VLOOKUP(PersFisicheCosti[[#This Row],[COMMITTENTE]],Anagrafica!$C$16:$D$20,2,FALSE),"NO")</f>
        <v>0</v>
      </c>
      <c r="Q97" s="198">
        <f>_xlfn.IFNA(VLOOKUP(PersFisicheCosti[[#This Row],[PRESTATORE
Selezionare la persona coinvolta nel progetto]],PersFisicheElenco[],9,FALSE),0)</f>
        <v>0</v>
      </c>
    </row>
    <row r="98" spans="1:17" s="46" customFormat="1" x14ac:dyDescent="0.25">
      <c r="A98" s="54"/>
      <c r="B98" s="54"/>
      <c r="C98" s="195" t="str">
        <f>_xlfn.IFNA(VLOOKUP('Personale esterno-Costi'!$B98,'Personale esterno-Elenco'!$A$5:$I$104,2,FALSE),"")</f>
        <v/>
      </c>
      <c r="D98" s="44"/>
      <c r="E98" s="122"/>
      <c r="F98" s="196"/>
      <c r="G98" s="114"/>
      <c r="H98" s="197">
        <f>PersFisicheCosti[[#This Row],[Aliquota IVA]]*PersFisicheCosti[[#This Row],[IMPORTO NETTO (IMPONIBILE)]]</f>
        <v>0</v>
      </c>
      <c r="I98" s="197">
        <f t="shared" si="1"/>
        <v>0</v>
      </c>
      <c r="J98" s="114"/>
      <c r="K98" s="54"/>
      <c r="L98" s="44"/>
      <c r="M98" s="213"/>
      <c r="N98" s="214"/>
      <c r="O98"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8" s="195">
        <f>_xlfn.IFNA(VLOOKUP(PersFisicheCosti[[#This Row],[COMMITTENTE]],Anagrafica!$C$16:$D$20,2,FALSE),"NO")</f>
        <v>0</v>
      </c>
      <c r="Q98" s="198">
        <f>_xlfn.IFNA(VLOOKUP(PersFisicheCosti[[#This Row],[PRESTATORE
Selezionare la persona coinvolta nel progetto]],PersFisicheElenco[],9,FALSE),0)</f>
        <v>0</v>
      </c>
    </row>
    <row r="99" spans="1:17" s="46" customFormat="1" x14ac:dyDescent="0.25">
      <c r="A99" s="54"/>
      <c r="B99" s="54"/>
      <c r="C99" s="195" t="str">
        <f>_xlfn.IFNA(VLOOKUP('Personale esterno-Costi'!$B99,'Personale esterno-Elenco'!$A$5:$I$104,2,FALSE),"")</f>
        <v/>
      </c>
      <c r="D99" s="44"/>
      <c r="E99" s="122"/>
      <c r="F99" s="196"/>
      <c r="G99" s="114"/>
      <c r="H99" s="197">
        <f>PersFisicheCosti[[#This Row],[Aliquota IVA]]*PersFisicheCosti[[#This Row],[IMPORTO NETTO (IMPONIBILE)]]</f>
        <v>0</v>
      </c>
      <c r="I99" s="197">
        <f t="shared" si="1"/>
        <v>0</v>
      </c>
      <c r="J99" s="114"/>
      <c r="K99" s="54"/>
      <c r="L99" s="44"/>
      <c r="M99" s="213"/>
      <c r="N99" s="214"/>
      <c r="O99"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99" s="195">
        <f>_xlfn.IFNA(VLOOKUP(PersFisicheCosti[[#This Row],[COMMITTENTE]],Anagrafica!$C$16:$D$20,2,FALSE),"NO")</f>
        <v>0</v>
      </c>
      <c r="Q99" s="198">
        <f>_xlfn.IFNA(VLOOKUP(PersFisicheCosti[[#This Row],[PRESTATORE
Selezionare la persona coinvolta nel progetto]],PersFisicheElenco[],9,FALSE),0)</f>
        <v>0</v>
      </c>
    </row>
    <row r="100" spans="1:17" s="46" customFormat="1" x14ac:dyDescent="0.25">
      <c r="A100" s="54"/>
      <c r="B100" s="54"/>
      <c r="C100" s="195" t="str">
        <f>_xlfn.IFNA(VLOOKUP('Personale esterno-Costi'!$B100,'Personale esterno-Elenco'!$A$5:$I$104,2,FALSE),"")</f>
        <v/>
      </c>
      <c r="D100" s="44"/>
      <c r="E100" s="122"/>
      <c r="F100" s="196"/>
      <c r="G100" s="114"/>
      <c r="H100" s="197">
        <f>PersFisicheCosti[[#This Row],[Aliquota IVA]]*PersFisicheCosti[[#This Row],[IMPORTO NETTO (IMPONIBILE)]]</f>
        <v>0</v>
      </c>
      <c r="I100" s="197">
        <f t="shared" si="1"/>
        <v>0</v>
      </c>
      <c r="J100" s="114"/>
      <c r="K100" s="54"/>
      <c r="L100" s="44"/>
      <c r="M100" s="213"/>
      <c r="N100" s="214"/>
      <c r="O100"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0" s="195">
        <f>_xlfn.IFNA(VLOOKUP(PersFisicheCosti[[#This Row],[COMMITTENTE]],Anagrafica!$C$16:$D$20,2,FALSE),"NO")</f>
        <v>0</v>
      </c>
      <c r="Q100" s="198">
        <f>_xlfn.IFNA(VLOOKUP(PersFisicheCosti[[#This Row],[PRESTATORE
Selezionare la persona coinvolta nel progetto]],PersFisicheElenco[],9,FALSE),0)</f>
        <v>0</v>
      </c>
    </row>
    <row r="101" spans="1:17" s="46" customFormat="1" x14ac:dyDescent="0.25">
      <c r="A101" s="54"/>
      <c r="B101" s="54"/>
      <c r="C101" s="195" t="str">
        <f>_xlfn.IFNA(VLOOKUP('Personale esterno-Costi'!$B101,'Personale esterno-Elenco'!$A$5:$I$104,2,FALSE),"")</f>
        <v/>
      </c>
      <c r="D101" s="44"/>
      <c r="E101" s="122"/>
      <c r="F101" s="196"/>
      <c r="G101" s="114"/>
      <c r="H101" s="197">
        <f>PersFisicheCosti[[#This Row],[Aliquota IVA]]*PersFisicheCosti[[#This Row],[IMPORTO NETTO (IMPONIBILE)]]</f>
        <v>0</v>
      </c>
      <c r="I101" s="197">
        <f t="shared" si="1"/>
        <v>0</v>
      </c>
      <c r="J101" s="114"/>
      <c r="K101" s="54"/>
      <c r="L101" s="44"/>
      <c r="M101" s="213"/>
      <c r="N101" s="214"/>
      <c r="O101"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1" s="195">
        <f>_xlfn.IFNA(VLOOKUP(PersFisicheCosti[[#This Row],[COMMITTENTE]],Anagrafica!$C$16:$D$20,2,FALSE),"NO")</f>
        <v>0</v>
      </c>
      <c r="Q101" s="198">
        <f>_xlfn.IFNA(VLOOKUP(PersFisicheCosti[[#This Row],[PRESTATORE
Selezionare la persona coinvolta nel progetto]],PersFisicheElenco[],9,FALSE),0)</f>
        <v>0</v>
      </c>
    </row>
    <row r="102" spans="1:17" s="46" customFormat="1" x14ac:dyDescent="0.25">
      <c r="A102" s="54"/>
      <c r="B102" s="54"/>
      <c r="C102" s="195" t="str">
        <f>_xlfn.IFNA(VLOOKUP('Personale esterno-Costi'!$B102,'Personale esterno-Elenco'!$A$5:$I$104,2,FALSE),"")</f>
        <v/>
      </c>
      <c r="D102" s="44"/>
      <c r="E102" s="122"/>
      <c r="F102" s="196"/>
      <c r="G102" s="114"/>
      <c r="H102" s="197">
        <f>PersFisicheCosti[[#This Row],[Aliquota IVA]]*PersFisicheCosti[[#This Row],[IMPORTO NETTO (IMPONIBILE)]]</f>
        <v>0</v>
      </c>
      <c r="I102" s="197">
        <f t="shared" si="1"/>
        <v>0</v>
      </c>
      <c r="J102" s="114"/>
      <c r="K102" s="54"/>
      <c r="L102" s="44"/>
      <c r="M102" s="213"/>
      <c r="N102" s="214"/>
      <c r="O102"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2" s="195">
        <f>_xlfn.IFNA(VLOOKUP(PersFisicheCosti[[#This Row],[COMMITTENTE]],Anagrafica!$C$16:$D$20,2,FALSE),"NO")</f>
        <v>0</v>
      </c>
      <c r="Q102" s="198">
        <f>_xlfn.IFNA(VLOOKUP(PersFisicheCosti[[#This Row],[PRESTATORE
Selezionare la persona coinvolta nel progetto]],PersFisicheElenco[],9,FALSE),0)</f>
        <v>0</v>
      </c>
    </row>
    <row r="103" spans="1:17" s="46" customFormat="1" x14ac:dyDescent="0.25">
      <c r="A103" s="54"/>
      <c r="B103" s="54"/>
      <c r="C103" s="195" t="str">
        <f>_xlfn.IFNA(VLOOKUP('Personale esterno-Costi'!$B103,'Personale esterno-Elenco'!$A$5:$I$104,2,FALSE),"")</f>
        <v/>
      </c>
      <c r="D103" s="44"/>
      <c r="E103" s="122"/>
      <c r="F103" s="196"/>
      <c r="G103" s="114"/>
      <c r="H103" s="197">
        <f>PersFisicheCosti[[#This Row],[Aliquota IVA]]*PersFisicheCosti[[#This Row],[IMPORTO NETTO (IMPONIBILE)]]</f>
        <v>0</v>
      </c>
      <c r="I103" s="197">
        <f t="shared" si="1"/>
        <v>0</v>
      </c>
      <c r="J103" s="114"/>
      <c r="K103" s="54"/>
      <c r="L103" s="44"/>
      <c r="M103" s="213"/>
      <c r="N103" s="214"/>
      <c r="O103"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3" s="195">
        <f>_xlfn.IFNA(VLOOKUP(PersFisicheCosti[[#This Row],[COMMITTENTE]],Anagrafica!$C$16:$D$20,2,FALSE),"NO")</f>
        <v>0</v>
      </c>
      <c r="Q103" s="198">
        <f>_xlfn.IFNA(VLOOKUP(PersFisicheCosti[[#This Row],[PRESTATORE
Selezionare la persona coinvolta nel progetto]],PersFisicheElenco[],9,FALSE),0)</f>
        <v>0</v>
      </c>
    </row>
    <row r="104" spans="1:17" s="46" customFormat="1" x14ac:dyDescent="0.25">
      <c r="A104" s="54"/>
      <c r="B104" s="54"/>
      <c r="C104" s="195" t="str">
        <f>_xlfn.IFNA(VLOOKUP('Personale esterno-Costi'!$B104,'Personale esterno-Elenco'!$A$5:$I$104,2,FALSE),"")</f>
        <v/>
      </c>
      <c r="D104" s="44"/>
      <c r="E104" s="122"/>
      <c r="F104" s="196"/>
      <c r="G104" s="114"/>
      <c r="H104" s="197">
        <f>PersFisicheCosti[[#This Row],[Aliquota IVA]]*PersFisicheCosti[[#This Row],[IMPORTO NETTO (IMPONIBILE)]]</f>
        <v>0</v>
      </c>
      <c r="I104" s="197">
        <f t="shared" si="1"/>
        <v>0</v>
      </c>
      <c r="J104" s="114"/>
      <c r="K104" s="54"/>
      <c r="L104" s="44"/>
      <c r="M104" s="213"/>
      <c r="N104" s="214"/>
      <c r="O104" s="197">
        <f>(IF(PersFisicheCosti[[#This Row],[IVA Indetraibile]]="NO",PersFisicheCosti[[#This Row],[IMPORTO LIQUIDATO]]/(1+PersFisicheCosti[[#This Row],[Aliquota IVA]]),PersFisicheCosti[[#This Row],[IMPORTO LIQUIDATO]])+PersFisicheCosti[[#This Row],[ONERI ACCESSORI
Indicare eventuali costi sostenuti dal committente e non liquidati al prestatore]])*PersFisicheCosti[[#This Row],[QUOTA % IMPUTATA AL PROGETTO]]</f>
        <v>0</v>
      </c>
      <c r="P104" s="195">
        <f>_xlfn.IFNA(VLOOKUP(PersFisicheCosti[[#This Row],[COMMITTENTE]],Anagrafica!$C$16:$D$20,2,FALSE),"NO")</f>
        <v>0</v>
      </c>
      <c r="Q104" s="198">
        <f>_xlfn.IFNA(VLOOKUP(PersFisicheCosti[[#This Row],[PRESTATORE
Selezionare la persona coinvolta nel progetto]],PersFisicheElenco[],9,FALSE),0)</f>
        <v>0</v>
      </c>
    </row>
    <row r="105" spans="1:17" ht="12.5" x14ac:dyDescent="0.25">
      <c r="A105" s="37" t="s">
        <v>31</v>
      </c>
      <c r="B105" s="37">
        <f>SUBTOTAL(103,PersFisicheCosti[PRESTATORE
Selezionare la persona coinvolta nel progetto])</f>
        <v>0</v>
      </c>
      <c r="E105" s="105"/>
      <c r="G105" s="43">
        <f>SUBTOTAL(109,PersFisicheCosti[IMPORTO NETTO (IMPONIBILE)])</f>
        <v>0</v>
      </c>
      <c r="H105" s="43">
        <f>SUBTOTAL(109,PersFisicheCosti[IVA])</f>
        <v>0</v>
      </c>
      <c r="I105" s="43">
        <f>SUBTOTAL(109,PersFisicheCosti[IMPORTO LORDO])</f>
        <v>0</v>
      </c>
      <c r="J105" s="43">
        <f>SUBTOTAL(109,PersFisicheCosti[IMPORTO LIQUIDATO])</f>
        <v>0</v>
      </c>
      <c r="M105" s="43">
        <f>SUBTOTAL(109,PersFisicheCosti[ONERI ACCESSORI
Indicare eventuali costi sostenuti dal committente e non liquidati al prestatore])</f>
        <v>0</v>
      </c>
      <c r="N105" s="46"/>
      <c r="O105" s="43">
        <f>SUBTOTAL(109,PersFisicheCosti[IMPORTO IMPUTATO AL PROGETTO])</f>
        <v>0</v>
      </c>
      <c r="P105" s="37"/>
      <c r="Q105" s="3"/>
    </row>
    <row r="106" spans="1:17" x14ac:dyDescent="0.25">
      <c r="G106" s="51"/>
      <c r="H106" s="52"/>
      <c r="I106" s="51"/>
      <c r="O106" s="51"/>
    </row>
    <row r="107" spans="1:17" x14ac:dyDescent="0.25">
      <c r="G107" s="51"/>
      <c r="H107" s="52"/>
      <c r="I107" s="51"/>
      <c r="O107" s="51"/>
    </row>
    <row r="108" spans="1:17" x14ac:dyDescent="0.25">
      <c r="G108" s="51"/>
      <c r="H108" s="52"/>
      <c r="I108" s="51"/>
      <c r="O108" s="51"/>
    </row>
    <row r="109" spans="1:17" x14ac:dyDescent="0.25">
      <c r="G109" s="51"/>
      <c r="H109" s="52"/>
      <c r="I109" s="51"/>
      <c r="O109" s="51"/>
    </row>
    <row r="110" spans="1:17" x14ac:dyDescent="0.25">
      <c r="G110" s="51"/>
      <c r="H110" s="52"/>
      <c r="I110" s="51"/>
      <c r="O110" s="51"/>
    </row>
    <row r="111" spans="1:17" x14ac:dyDescent="0.25">
      <c r="G111" s="51"/>
      <c r="H111" s="52"/>
      <c r="I111" s="53"/>
      <c r="O111" s="51"/>
    </row>
    <row r="112" spans="1:17" x14ac:dyDescent="0.25">
      <c r="G112" s="51"/>
      <c r="H112" s="52"/>
      <c r="I112" s="51"/>
      <c r="O112" s="51"/>
    </row>
    <row r="113" spans="7:15" x14ac:dyDescent="0.25">
      <c r="G113" s="51"/>
      <c r="H113" s="52"/>
      <c r="I113" s="51"/>
      <c r="O113" s="51"/>
    </row>
    <row r="114" spans="7:15" x14ac:dyDescent="0.25">
      <c r="G114" s="51"/>
      <c r="H114" s="52"/>
      <c r="I114" s="51"/>
      <c r="O114" s="51"/>
    </row>
    <row r="115" spans="7:15" x14ac:dyDescent="0.25">
      <c r="G115" s="51"/>
      <c r="H115" s="52"/>
      <c r="I115" s="51"/>
      <c r="O115" s="51"/>
    </row>
    <row r="116" spans="7:15" x14ac:dyDescent="0.25">
      <c r="G116" s="51"/>
      <c r="H116" s="52"/>
      <c r="I116" s="51"/>
      <c r="O116" s="51"/>
    </row>
    <row r="117" spans="7:15" x14ac:dyDescent="0.25">
      <c r="G117" s="51"/>
      <c r="H117" s="52"/>
      <c r="I117" s="51"/>
      <c r="O117" s="51"/>
    </row>
    <row r="118" spans="7:15" x14ac:dyDescent="0.25">
      <c r="G118" s="51"/>
      <c r="H118" s="52"/>
      <c r="I118" s="51"/>
      <c r="O118" s="51"/>
    </row>
    <row r="119" spans="7:15" x14ac:dyDescent="0.25">
      <c r="G119" s="51"/>
      <c r="H119" s="52"/>
      <c r="I119" s="51"/>
      <c r="O119" s="51"/>
    </row>
    <row r="120" spans="7:15" x14ac:dyDescent="0.25">
      <c r="G120" s="51"/>
      <c r="H120" s="52"/>
      <c r="I120" s="51"/>
      <c r="O120" s="51"/>
    </row>
    <row r="121" spans="7:15" x14ac:dyDescent="0.25">
      <c r="G121" s="51"/>
      <c r="H121" s="52"/>
      <c r="I121" s="51"/>
      <c r="O121" s="51"/>
    </row>
    <row r="122" spans="7:15" x14ac:dyDescent="0.25">
      <c r="G122" s="51"/>
      <c r="H122" s="52"/>
      <c r="I122" s="51"/>
      <c r="O122" s="51"/>
    </row>
    <row r="123" spans="7:15" x14ac:dyDescent="0.25">
      <c r="G123" s="51"/>
      <c r="H123" s="52"/>
      <c r="I123" s="51"/>
      <c r="O123" s="51"/>
    </row>
    <row r="124" spans="7:15" x14ac:dyDescent="0.25">
      <c r="G124" s="51"/>
      <c r="H124" s="52"/>
      <c r="I124" s="51"/>
      <c r="O124" s="51"/>
    </row>
    <row r="125" spans="7:15" x14ac:dyDescent="0.25">
      <c r="G125" s="51"/>
      <c r="H125" s="52"/>
      <c r="I125" s="51"/>
      <c r="O125" s="51"/>
    </row>
    <row r="126" spans="7:15" x14ac:dyDescent="0.25">
      <c r="G126" s="51"/>
      <c r="H126" s="52"/>
      <c r="I126" s="51"/>
      <c r="O126" s="51"/>
    </row>
    <row r="127" spans="7:15" x14ac:dyDescent="0.25">
      <c r="G127" s="51"/>
      <c r="H127" s="52"/>
      <c r="I127" s="51"/>
      <c r="O127" s="51"/>
    </row>
    <row r="128" spans="7:15" x14ac:dyDescent="0.25">
      <c r="G128" s="51"/>
      <c r="H128" s="52"/>
      <c r="I128" s="51"/>
      <c r="O128" s="51"/>
    </row>
    <row r="129" spans="7:15" x14ac:dyDescent="0.25">
      <c r="G129" s="51"/>
      <c r="H129" s="52"/>
      <c r="I129" s="51"/>
      <c r="O129" s="51"/>
    </row>
    <row r="130" spans="7:15" x14ac:dyDescent="0.25">
      <c r="G130" s="51"/>
      <c r="H130" s="52"/>
      <c r="I130" s="51"/>
      <c r="O130" s="51"/>
    </row>
    <row r="131" spans="7:15" x14ac:dyDescent="0.25">
      <c r="G131" s="51"/>
      <c r="H131" s="52"/>
      <c r="I131" s="51"/>
      <c r="O131" s="51"/>
    </row>
  </sheetData>
  <sheetProtection algorithmName="SHA-512" hashValue="ufRvzsSYZOjO9nHycWlel+Lz+kh3kVd4RH0+7LK4+RvZ+qCwywxlTSc6GyQ7HeGpTdm37CByP7XkF8ZVZLS4kQ==" saltValue="nSEje9dEtYeIlqsTmRk9Xw==" spinCount="100000" sheet="1" objects="1" scenarios="1" selectLockedCells="1" sort="0" autoFilter="0"/>
  <mergeCells count="1">
    <mergeCell ref="A1:O1"/>
  </mergeCells>
  <dataValidations count="5">
    <dataValidation type="list" allowBlank="1" showInputMessage="1" showErrorMessage="1" sqref="D5:D104" xr:uid="{00000000-0002-0000-0500-000000000000}">
      <formula1>TitoliDiSpesa</formula1>
    </dataValidation>
    <dataValidation type="list" allowBlank="1" showInputMessage="1" showErrorMessage="1" sqref="K5:K104" xr:uid="{00000000-0002-0000-0500-000001000000}">
      <formula1>StrumentiPagamento</formula1>
    </dataValidation>
    <dataValidation type="list" allowBlank="1" showInputMessage="1" showErrorMessage="1" sqref="A5:A104" xr:uid="{00000000-0002-0000-0500-000003000000}">
      <formula1>VociPersFisiche</formula1>
    </dataValidation>
    <dataValidation type="decimal" operator="greaterThan" allowBlank="1" showInputMessage="1" showErrorMessage="1" sqref="M5:N104 G5:G104" xr:uid="{00000000-0002-0000-0500-000005000000}">
      <formula1>0</formula1>
    </dataValidation>
    <dataValidation type="decimal" operator="lessThanOrEqual" allowBlank="1" showInputMessage="1" showErrorMessage="1" sqref="J5:J104" xr:uid="{00000000-0002-0000-0500-000004000000}">
      <formula1>I5</formula1>
    </dataValidation>
  </dataValidations>
  <pageMargins left="0.23622047244094491" right="0.23622047244094491" top="0.74803149606299213" bottom="0.74803149606299213" header="0.31496062992125984" footer="0.31496062992125984"/>
  <pageSetup paperSize="9" scale="59" orientation="landscape" r:id="rId1"/>
  <headerFooter>
    <oddFooter>&amp;L&amp;D - &amp;T&amp;C&amp;A&amp;R&amp;P/&amp;[Pagine</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FDC18F3-9CB4-4F1A-B526-DACD2E7BF6AA}">
          <x14:formula1>
            <xm:f>'Personale esterno-Elenco'!$A$5:$A$104</xm:f>
          </x14:formula1>
          <xm:sqref>B5:B103 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5" tint="-0.249977111117893"/>
    <pageSetUpPr fitToPage="1"/>
  </sheetPr>
  <dimension ref="A1:I104"/>
  <sheetViews>
    <sheetView showGridLines="0" topLeftCell="B1" zoomScale="110" zoomScaleNormal="110" workbookViewId="0">
      <selection activeCell="B5" sqref="B5"/>
    </sheetView>
  </sheetViews>
  <sheetFormatPr defaultColWidth="9.1796875" defaultRowHeight="12.5" x14ac:dyDescent="0.25"/>
  <cols>
    <col min="1" max="1" width="12.453125" style="3" hidden="1" customWidth="1"/>
    <col min="2" max="2" width="28.54296875" style="3" customWidth="1"/>
    <col min="3" max="3" width="33.26953125" style="3" customWidth="1"/>
    <col min="4" max="4" width="18" style="3" customWidth="1"/>
    <col min="5" max="5" width="17.26953125" style="3" customWidth="1"/>
    <col min="6" max="6" width="21.81640625" style="3" customWidth="1"/>
    <col min="7" max="7" width="40.7265625" style="3" customWidth="1"/>
    <col min="8" max="8" width="20.453125" style="38" customWidth="1"/>
    <col min="9" max="9" width="18.54296875" style="3" customWidth="1"/>
    <col min="10" max="16384" width="9.1796875" style="3"/>
  </cols>
  <sheetData>
    <row r="1" spans="1:9" ht="34" customHeight="1" x14ac:dyDescent="0.25">
      <c r="B1" s="57" t="s">
        <v>101</v>
      </c>
      <c r="C1" s="57"/>
      <c r="D1" s="57"/>
      <c r="E1" s="57"/>
      <c r="F1" s="57"/>
      <c r="G1" s="57"/>
      <c r="H1" s="57"/>
      <c r="I1" s="57"/>
    </row>
    <row r="2" spans="1:9" ht="11.25" customHeight="1" x14ac:dyDescent="0.25">
      <c r="B2" s="3" t="s">
        <v>102</v>
      </c>
      <c r="I2" s="38"/>
    </row>
    <row r="3" spans="1:9" ht="11.25" customHeight="1" x14ac:dyDescent="0.25">
      <c r="I3" s="38"/>
    </row>
    <row r="4" spans="1:9" s="60" customFormat="1" ht="31.5" x14ac:dyDescent="0.25">
      <c r="A4" s="58" t="s">
        <v>103</v>
      </c>
      <c r="B4" s="58" t="s">
        <v>78</v>
      </c>
      <c r="C4" s="58" t="s">
        <v>104</v>
      </c>
      <c r="D4" s="58" t="s">
        <v>105</v>
      </c>
      <c r="E4" s="58" t="s">
        <v>106</v>
      </c>
      <c r="F4" s="58" t="s">
        <v>81</v>
      </c>
      <c r="G4" s="58" t="s">
        <v>82</v>
      </c>
      <c r="H4" s="59" t="s">
        <v>107</v>
      </c>
      <c r="I4" s="58" t="s">
        <v>84</v>
      </c>
    </row>
    <row r="5" spans="1:9" s="60" customFormat="1" x14ac:dyDescent="0.25">
      <c r="A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 s="127"/>
      <c r="C5" s="127"/>
      <c r="D5" s="98"/>
      <c r="E5" s="98"/>
      <c r="F5" s="123"/>
      <c r="G5" s="123"/>
      <c r="H5" s="114"/>
      <c r="I5" s="214"/>
    </row>
    <row r="6" spans="1:9" s="60" customFormat="1" x14ac:dyDescent="0.25">
      <c r="A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 s="127"/>
      <c r="C6" s="127"/>
      <c r="D6" s="98"/>
      <c r="E6" s="98"/>
      <c r="F6" s="123"/>
      <c r="G6" s="123"/>
      <c r="H6" s="114"/>
      <c r="I6" s="214"/>
    </row>
    <row r="7" spans="1:9" s="60" customFormat="1" x14ac:dyDescent="0.25">
      <c r="A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 s="127"/>
      <c r="C7" s="127"/>
      <c r="D7" s="98"/>
      <c r="E7" s="98"/>
      <c r="F7" s="123"/>
      <c r="G7" s="123"/>
      <c r="H7" s="114"/>
      <c r="I7" s="214"/>
    </row>
    <row r="8" spans="1:9" s="60" customFormat="1" x14ac:dyDescent="0.25">
      <c r="A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 s="127"/>
      <c r="C8" s="127"/>
      <c r="D8" s="98"/>
      <c r="E8" s="98"/>
      <c r="F8" s="123"/>
      <c r="G8" s="123"/>
      <c r="H8" s="114"/>
      <c r="I8" s="214"/>
    </row>
    <row r="9" spans="1:9" s="60" customFormat="1" x14ac:dyDescent="0.25">
      <c r="A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 s="127"/>
      <c r="C9" s="127"/>
      <c r="D9" s="98"/>
      <c r="E9" s="98"/>
      <c r="F9" s="123"/>
      <c r="G9" s="123"/>
      <c r="H9" s="114"/>
      <c r="I9" s="214"/>
    </row>
    <row r="10" spans="1:9" s="60" customFormat="1" x14ac:dyDescent="0.25">
      <c r="A1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 s="127"/>
      <c r="C10" s="127"/>
      <c r="D10" s="98"/>
      <c r="E10" s="98"/>
      <c r="F10" s="123"/>
      <c r="G10" s="123"/>
      <c r="H10" s="114"/>
      <c r="I10" s="214"/>
    </row>
    <row r="11" spans="1:9" s="60" customFormat="1" x14ac:dyDescent="0.25">
      <c r="A1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1" s="127"/>
      <c r="C11" s="127"/>
      <c r="D11" s="98"/>
      <c r="E11" s="98"/>
      <c r="F11" s="123"/>
      <c r="G11" s="123"/>
      <c r="H11" s="114"/>
      <c r="I11" s="214"/>
    </row>
    <row r="12" spans="1:9" s="60" customFormat="1" x14ac:dyDescent="0.25">
      <c r="A1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2" s="127"/>
      <c r="C12" s="127"/>
      <c r="D12" s="98"/>
      <c r="E12" s="98"/>
      <c r="F12" s="123"/>
      <c r="G12" s="123"/>
      <c r="H12" s="114"/>
      <c r="I12" s="214"/>
    </row>
    <row r="13" spans="1:9" s="60" customFormat="1" x14ac:dyDescent="0.25">
      <c r="A1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3" s="127"/>
      <c r="C13" s="127"/>
      <c r="D13" s="98"/>
      <c r="E13" s="98"/>
      <c r="F13" s="123"/>
      <c r="G13" s="123"/>
      <c r="H13" s="114"/>
      <c r="I13" s="214"/>
    </row>
    <row r="14" spans="1:9" s="60" customFormat="1" x14ac:dyDescent="0.25">
      <c r="A1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4" s="127"/>
      <c r="C14" s="127"/>
      <c r="D14" s="98"/>
      <c r="E14" s="98"/>
      <c r="F14" s="123"/>
      <c r="G14" s="123"/>
      <c r="H14" s="114"/>
      <c r="I14" s="214"/>
    </row>
    <row r="15" spans="1:9" s="60" customFormat="1" x14ac:dyDescent="0.25">
      <c r="A1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5" s="127"/>
      <c r="C15" s="127"/>
      <c r="D15" s="98"/>
      <c r="E15" s="98"/>
      <c r="F15" s="123"/>
      <c r="G15" s="123"/>
      <c r="H15" s="114"/>
      <c r="I15" s="214"/>
    </row>
    <row r="16" spans="1:9" s="60" customFormat="1" x14ac:dyDescent="0.25">
      <c r="A1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6" s="127"/>
      <c r="C16" s="127"/>
      <c r="D16" s="98"/>
      <c r="E16" s="98"/>
      <c r="F16" s="123"/>
      <c r="G16" s="123"/>
      <c r="H16" s="114"/>
      <c r="I16" s="214"/>
    </row>
    <row r="17" spans="1:9" s="60" customFormat="1" x14ac:dyDescent="0.25">
      <c r="A1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7" s="127"/>
      <c r="C17" s="127"/>
      <c r="D17" s="98"/>
      <c r="E17" s="98"/>
      <c r="F17" s="123"/>
      <c r="G17" s="123"/>
      <c r="H17" s="114"/>
      <c r="I17" s="214"/>
    </row>
    <row r="18" spans="1:9" s="60" customFormat="1" x14ac:dyDescent="0.25">
      <c r="A1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8" s="127"/>
      <c r="C18" s="127"/>
      <c r="D18" s="98"/>
      <c r="E18" s="98"/>
      <c r="F18" s="123"/>
      <c r="G18" s="123"/>
      <c r="H18" s="114"/>
      <c r="I18" s="214"/>
    </row>
    <row r="19" spans="1:9" s="60" customFormat="1" x14ac:dyDescent="0.25">
      <c r="A1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9" s="127"/>
      <c r="C19" s="127"/>
      <c r="D19" s="98"/>
      <c r="E19" s="98"/>
      <c r="F19" s="123"/>
      <c r="G19" s="123"/>
      <c r="H19" s="114"/>
      <c r="I19" s="214"/>
    </row>
    <row r="20" spans="1:9" s="60" customFormat="1" x14ac:dyDescent="0.25">
      <c r="A2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0" s="127"/>
      <c r="C20" s="127"/>
      <c r="D20" s="98"/>
      <c r="E20" s="98"/>
      <c r="F20" s="123"/>
      <c r="G20" s="123"/>
      <c r="H20" s="114"/>
      <c r="I20" s="214"/>
    </row>
    <row r="21" spans="1:9" s="60" customFormat="1" x14ac:dyDescent="0.25">
      <c r="A2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1" s="127"/>
      <c r="C21" s="127"/>
      <c r="D21" s="98"/>
      <c r="E21" s="98"/>
      <c r="F21" s="123"/>
      <c r="G21" s="123"/>
      <c r="H21" s="114"/>
      <c r="I21" s="214"/>
    </row>
    <row r="22" spans="1:9" s="60" customFormat="1" x14ac:dyDescent="0.25">
      <c r="A2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2" s="127"/>
      <c r="C22" s="127"/>
      <c r="D22" s="98"/>
      <c r="E22" s="98"/>
      <c r="F22" s="123"/>
      <c r="G22" s="123"/>
      <c r="H22" s="114"/>
      <c r="I22" s="214"/>
    </row>
    <row r="23" spans="1:9" s="60" customFormat="1" x14ac:dyDescent="0.25">
      <c r="A2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3" s="127"/>
      <c r="C23" s="127"/>
      <c r="D23" s="98"/>
      <c r="E23" s="98"/>
      <c r="F23" s="123"/>
      <c r="G23" s="123"/>
      <c r="H23" s="114"/>
      <c r="I23" s="214"/>
    </row>
    <row r="24" spans="1:9" s="60" customFormat="1" x14ac:dyDescent="0.25">
      <c r="A2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4" s="127"/>
      <c r="C24" s="127"/>
      <c r="D24" s="98"/>
      <c r="E24" s="98"/>
      <c r="F24" s="123"/>
      <c r="G24" s="123"/>
      <c r="H24" s="114"/>
      <c r="I24" s="214"/>
    </row>
    <row r="25" spans="1:9" s="103" customFormat="1" x14ac:dyDescent="0.25">
      <c r="A2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5" s="127"/>
      <c r="C25" s="127"/>
      <c r="D25" s="98"/>
      <c r="E25" s="98"/>
      <c r="F25" s="123"/>
      <c r="G25" s="123"/>
      <c r="H25" s="114"/>
      <c r="I25" s="214"/>
    </row>
    <row r="26" spans="1:9" s="103" customFormat="1" x14ac:dyDescent="0.25">
      <c r="A2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6" s="127"/>
      <c r="C26" s="127"/>
      <c r="D26" s="98"/>
      <c r="E26" s="98"/>
      <c r="F26" s="123"/>
      <c r="G26" s="123"/>
      <c r="H26" s="114"/>
      <c r="I26" s="214"/>
    </row>
    <row r="27" spans="1:9" s="103" customFormat="1" x14ac:dyDescent="0.25">
      <c r="A2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7" s="127"/>
      <c r="C27" s="127"/>
      <c r="D27" s="98"/>
      <c r="E27" s="98"/>
      <c r="F27" s="123"/>
      <c r="G27" s="123"/>
      <c r="H27" s="114"/>
      <c r="I27" s="214"/>
    </row>
    <row r="28" spans="1:9" s="103" customFormat="1" x14ac:dyDescent="0.25">
      <c r="A2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8" s="127"/>
      <c r="C28" s="127"/>
      <c r="D28" s="98"/>
      <c r="E28" s="98"/>
      <c r="F28" s="123"/>
      <c r="G28" s="123"/>
      <c r="H28" s="114"/>
      <c r="I28" s="214"/>
    </row>
    <row r="29" spans="1:9" s="103" customFormat="1" x14ac:dyDescent="0.25">
      <c r="A2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9" s="127"/>
      <c r="C29" s="127"/>
      <c r="D29" s="98"/>
      <c r="E29" s="98"/>
      <c r="F29" s="123"/>
      <c r="G29" s="123"/>
      <c r="H29" s="114"/>
      <c r="I29" s="214"/>
    </row>
    <row r="30" spans="1:9" s="103" customFormat="1" x14ac:dyDescent="0.25">
      <c r="A3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0" s="127"/>
      <c r="C30" s="127"/>
      <c r="D30" s="98"/>
      <c r="E30" s="98"/>
      <c r="F30" s="123"/>
      <c r="G30" s="123"/>
      <c r="H30" s="114"/>
      <c r="I30" s="214"/>
    </row>
    <row r="31" spans="1:9" s="103" customFormat="1" x14ac:dyDescent="0.25">
      <c r="A3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1" s="127"/>
      <c r="C31" s="127"/>
      <c r="D31" s="98"/>
      <c r="E31" s="98"/>
      <c r="F31" s="123"/>
      <c r="G31" s="123"/>
      <c r="H31" s="114"/>
      <c r="I31" s="214"/>
    </row>
    <row r="32" spans="1:9" s="103" customFormat="1" x14ac:dyDescent="0.25">
      <c r="A3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2" s="127"/>
      <c r="C32" s="127"/>
      <c r="D32" s="98"/>
      <c r="E32" s="98"/>
      <c r="F32" s="123"/>
      <c r="G32" s="123"/>
      <c r="H32" s="114"/>
      <c r="I32" s="214"/>
    </row>
    <row r="33" spans="1:9" s="103" customFormat="1" x14ac:dyDescent="0.25">
      <c r="A3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3" s="127"/>
      <c r="C33" s="127"/>
      <c r="D33" s="98"/>
      <c r="E33" s="98"/>
      <c r="F33" s="123"/>
      <c r="G33" s="123"/>
      <c r="H33" s="114"/>
      <c r="I33" s="214"/>
    </row>
    <row r="34" spans="1:9" s="103" customFormat="1" x14ac:dyDescent="0.25">
      <c r="A3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4" s="127"/>
      <c r="C34" s="127"/>
      <c r="D34" s="98"/>
      <c r="E34" s="98"/>
      <c r="F34" s="123"/>
      <c r="G34" s="123"/>
      <c r="H34" s="114"/>
      <c r="I34" s="214"/>
    </row>
    <row r="35" spans="1:9" s="103" customFormat="1" x14ac:dyDescent="0.25">
      <c r="A3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5" s="127"/>
      <c r="C35" s="127"/>
      <c r="D35" s="98"/>
      <c r="E35" s="98"/>
      <c r="F35" s="123"/>
      <c r="G35" s="123"/>
      <c r="H35" s="114"/>
      <c r="I35" s="214"/>
    </row>
    <row r="36" spans="1:9" s="103" customFormat="1" x14ac:dyDescent="0.25">
      <c r="A3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6" s="127"/>
      <c r="C36" s="127"/>
      <c r="D36" s="98"/>
      <c r="E36" s="98"/>
      <c r="F36" s="123"/>
      <c r="G36" s="123"/>
      <c r="H36" s="114"/>
      <c r="I36" s="214"/>
    </row>
    <row r="37" spans="1:9" s="103" customFormat="1" x14ac:dyDescent="0.25">
      <c r="A3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7" s="127"/>
      <c r="C37" s="127"/>
      <c r="D37" s="98"/>
      <c r="E37" s="98"/>
      <c r="F37" s="123"/>
      <c r="G37" s="123"/>
      <c r="H37" s="114"/>
      <c r="I37" s="214"/>
    </row>
    <row r="38" spans="1:9" s="103" customFormat="1" x14ac:dyDescent="0.25">
      <c r="A3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8" s="127"/>
      <c r="C38" s="127"/>
      <c r="D38" s="98"/>
      <c r="E38" s="98"/>
      <c r="F38" s="123"/>
      <c r="G38" s="123"/>
      <c r="H38" s="114"/>
      <c r="I38" s="214"/>
    </row>
    <row r="39" spans="1:9" s="103" customFormat="1" x14ac:dyDescent="0.25">
      <c r="A3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9" s="127"/>
      <c r="C39" s="127"/>
      <c r="D39" s="98"/>
      <c r="E39" s="98"/>
      <c r="F39" s="123"/>
      <c r="G39" s="123"/>
      <c r="H39" s="114"/>
      <c r="I39" s="214"/>
    </row>
    <row r="40" spans="1:9" s="103" customFormat="1" x14ac:dyDescent="0.25">
      <c r="A4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0" s="127"/>
      <c r="C40" s="127"/>
      <c r="D40" s="98"/>
      <c r="E40" s="98"/>
      <c r="F40" s="123"/>
      <c r="G40" s="123"/>
      <c r="H40" s="114"/>
      <c r="I40" s="214"/>
    </row>
    <row r="41" spans="1:9" s="103" customFormat="1" x14ac:dyDescent="0.25">
      <c r="A4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1" s="127"/>
      <c r="C41" s="127"/>
      <c r="D41" s="98"/>
      <c r="E41" s="98"/>
      <c r="F41" s="123"/>
      <c r="G41" s="123"/>
      <c r="H41" s="114"/>
      <c r="I41" s="214"/>
    </row>
    <row r="42" spans="1:9" s="103" customFormat="1" x14ac:dyDescent="0.25">
      <c r="A4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2" s="127"/>
      <c r="C42" s="127"/>
      <c r="D42" s="98"/>
      <c r="E42" s="98"/>
      <c r="F42" s="123"/>
      <c r="G42" s="123"/>
      <c r="H42" s="114"/>
      <c r="I42" s="214"/>
    </row>
    <row r="43" spans="1:9" s="103" customFormat="1" x14ac:dyDescent="0.25">
      <c r="A4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3" s="127"/>
      <c r="C43" s="127"/>
      <c r="D43" s="98"/>
      <c r="E43" s="98"/>
      <c r="F43" s="123"/>
      <c r="G43" s="123"/>
      <c r="H43" s="114"/>
      <c r="I43" s="214"/>
    </row>
    <row r="44" spans="1:9" s="103" customFormat="1" x14ac:dyDescent="0.25">
      <c r="A4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4" s="127"/>
      <c r="C44" s="127"/>
      <c r="D44" s="98"/>
      <c r="E44" s="98"/>
      <c r="F44" s="123"/>
      <c r="G44" s="123"/>
      <c r="H44" s="114"/>
      <c r="I44" s="214"/>
    </row>
    <row r="45" spans="1:9" s="103" customFormat="1" x14ac:dyDescent="0.25">
      <c r="A4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5" s="127"/>
      <c r="C45" s="127"/>
      <c r="D45" s="98"/>
      <c r="E45" s="98"/>
      <c r="F45" s="123"/>
      <c r="G45" s="123"/>
      <c r="H45" s="114"/>
      <c r="I45" s="214"/>
    </row>
    <row r="46" spans="1:9" s="103" customFormat="1" x14ac:dyDescent="0.25">
      <c r="A4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6" s="127"/>
      <c r="C46" s="127"/>
      <c r="D46" s="98"/>
      <c r="E46" s="98"/>
      <c r="F46" s="123"/>
      <c r="G46" s="123"/>
      <c r="H46" s="114"/>
      <c r="I46" s="214"/>
    </row>
    <row r="47" spans="1:9" s="103" customFormat="1" x14ac:dyDescent="0.25">
      <c r="A4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7" s="127"/>
      <c r="C47" s="127"/>
      <c r="D47" s="98"/>
      <c r="E47" s="98"/>
      <c r="F47" s="123"/>
      <c r="G47" s="123"/>
      <c r="H47" s="114"/>
      <c r="I47" s="214"/>
    </row>
    <row r="48" spans="1:9" s="103" customFormat="1" x14ac:dyDescent="0.25">
      <c r="A4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8" s="127"/>
      <c r="C48" s="127"/>
      <c r="D48" s="98"/>
      <c r="E48" s="98"/>
      <c r="F48" s="123"/>
      <c r="G48" s="123"/>
      <c r="H48" s="114"/>
      <c r="I48" s="214"/>
    </row>
    <row r="49" spans="1:9" s="103" customFormat="1" x14ac:dyDescent="0.25">
      <c r="A4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9" s="127"/>
      <c r="C49" s="127"/>
      <c r="D49" s="98"/>
      <c r="E49" s="98"/>
      <c r="F49" s="123"/>
      <c r="G49" s="123"/>
      <c r="H49" s="114"/>
      <c r="I49" s="214"/>
    </row>
    <row r="50" spans="1:9" s="103" customFormat="1" x14ac:dyDescent="0.25">
      <c r="A5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0" s="127"/>
      <c r="C50" s="127"/>
      <c r="D50" s="98"/>
      <c r="E50" s="98"/>
      <c r="F50" s="123"/>
      <c r="G50" s="123"/>
      <c r="H50" s="114"/>
      <c r="I50" s="214"/>
    </row>
    <row r="51" spans="1:9" s="103" customFormat="1" x14ac:dyDescent="0.25">
      <c r="A5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1" s="127"/>
      <c r="C51" s="127"/>
      <c r="D51" s="98"/>
      <c r="E51" s="98"/>
      <c r="F51" s="123"/>
      <c r="G51" s="123"/>
      <c r="H51" s="114"/>
      <c r="I51" s="214"/>
    </row>
    <row r="52" spans="1:9" s="103" customFormat="1" x14ac:dyDescent="0.25">
      <c r="A5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2" s="127"/>
      <c r="C52" s="127"/>
      <c r="D52" s="98"/>
      <c r="E52" s="98"/>
      <c r="F52" s="123"/>
      <c r="G52" s="123"/>
      <c r="H52" s="114"/>
      <c r="I52" s="214"/>
    </row>
    <row r="53" spans="1:9" s="103" customFormat="1" x14ac:dyDescent="0.25">
      <c r="A5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3" s="127"/>
      <c r="C53" s="127"/>
      <c r="D53" s="98"/>
      <c r="E53" s="98"/>
      <c r="F53" s="123"/>
      <c r="G53" s="123"/>
      <c r="H53" s="114"/>
      <c r="I53" s="214"/>
    </row>
    <row r="54" spans="1:9" s="103" customFormat="1" x14ac:dyDescent="0.25">
      <c r="A5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4" s="127"/>
      <c r="C54" s="127"/>
      <c r="D54" s="98"/>
      <c r="E54" s="98"/>
      <c r="F54" s="123"/>
      <c r="G54" s="123"/>
      <c r="H54" s="114"/>
      <c r="I54" s="214"/>
    </row>
    <row r="55" spans="1:9" s="103" customFormat="1" x14ac:dyDescent="0.25">
      <c r="A5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5" s="127"/>
      <c r="C55" s="127"/>
      <c r="D55" s="98"/>
      <c r="E55" s="98"/>
      <c r="F55" s="123"/>
      <c r="G55" s="123"/>
      <c r="H55" s="114"/>
      <c r="I55" s="214"/>
    </row>
    <row r="56" spans="1:9" s="103" customFormat="1" x14ac:dyDescent="0.25">
      <c r="A5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6" s="127"/>
      <c r="C56" s="127"/>
      <c r="D56" s="98"/>
      <c r="E56" s="98"/>
      <c r="F56" s="123"/>
      <c r="G56" s="123"/>
      <c r="H56" s="114"/>
      <c r="I56" s="214"/>
    </row>
    <row r="57" spans="1:9" s="103" customFormat="1" x14ac:dyDescent="0.25">
      <c r="A5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7" s="127"/>
      <c r="C57" s="127"/>
      <c r="D57" s="98"/>
      <c r="E57" s="98"/>
      <c r="F57" s="123"/>
      <c r="G57" s="123"/>
      <c r="H57" s="114"/>
      <c r="I57" s="214"/>
    </row>
    <row r="58" spans="1:9" s="103" customFormat="1" x14ac:dyDescent="0.25">
      <c r="A5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8" s="127"/>
      <c r="C58" s="127"/>
      <c r="D58" s="98"/>
      <c r="E58" s="98"/>
      <c r="F58" s="123"/>
      <c r="G58" s="123"/>
      <c r="H58" s="114"/>
      <c r="I58" s="214"/>
    </row>
    <row r="59" spans="1:9" s="103" customFormat="1" x14ac:dyDescent="0.25">
      <c r="A5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9" s="127"/>
      <c r="C59" s="127"/>
      <c r="D59" s="98"/>
      <c r="E59" s="98"/>
      <c r="F59" s="123"/>
      <c r="G59" s="123"/>
      <c r="H59" s="114"/>
      <c r="I59" s="214"/>
    </row>
    <row r="60" spans="1:9" s="103" customFormat="1" x14ac:dyDescent="0.25">
      <c r="A6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0" s="127"/>
      <c r="C60" s="127"/>
      <c r="D60" s="98"/>
      <c r="E60" s="98"/>
      <c r="F60" s="123"/>
      <c r="G60" s="123"/>
      <c r="H60" s="114"/>
      <c r="I60" s="214"/>
    </row>
    <row r="61" spans="1:9" s="103" customFormat="1" x14ac:dyDescent="0.25">
      <c r="A6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1" s="127"/>
      <c r="C61" s="127"/>
      <c r="D61" s="98"/>
      <c r="E61" s="98"/>
      <c r="F61" s="123"/>
      <c r="G61" s="123"/>
      <c r="H61" s="114"/>
      <c r="I61" s="214"/>
    </row>
    <row r="62" spans="1:9" s="103" customFormat="1" x14ac:dyDescent="0.25">
      <c r="A6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2" s="127"/>
      <c r="C62" s="127"/>
      <c r="D62" s="98"/>
      <c r="E62" s="98"/>
      <c r="F62" s="123"/>
      <c r="G62" s="123"/>
      <c r="H62" s="114"/>
      <c r="I62" s="214"/>
    </row>
    <row r="63" spans="1:9" s="103" customFormat="1" x14ac:dyDescent="0.25">
      <c r="A6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3" s="127"/>
      <c r="C63" s="127"/>
      <c r="D63" s="98"/>
      <c r="E63" s="98"/>
      <c r="F63" s="123"/>
      <c r="G63" s="123"/>
      <c r="H63" s="114"/>
      <c r="I63" s="214"/>
    </row>
    <row r="64" spans="1:9" s="103" customFormat="1" x14ac:dyDescent="0.25">
      <c r="A6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4" s="127"/>
      <c r="C64" s="127"/>
      <c r="D64" s="98"/>
      <c r="E64" s="98"/>
      <c r="F64" s="123"/>
      <c r="G64" s="123"/>
      <c r="H64" s="114"/>
      <c r="I64" s="214"/>
    </row>
    <row r="65" spans="1:9" s="103" customFormat="1" x14ac:dyDescent="0.25">
      <c r="A6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5" s="127"/>
      <c r="C65" s="127"/>
      <c r="D65" s="98"/>
      <c r="E65" s="98"/>
      <c r="F65" s="123"/>
      <c r="G65" s="123"/>
      <c r="H65" s="114"/>
      <c r="I65" s="214"/>
    </row>
    <row r="66" spans="1:9" s="103" customFormat="1" x14ac:dyDescent="0.25">
      <c r="A6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6" s="127"/>
      <c r="C66" s="127"/>
      <c r="D66" s="98"/>
      <c r="E66" s="98"/>
      <c r="F66" s="123"/>
      <c r="G66" s="123"/>
      <c r="H66" s="114"/>
      <c r="I66" s="214"/>
    </row>
    <row r="67" spans="1:9" s="103" customFormat="1" x14ac:dyDescent="0.25">
      <c r="A6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7" s="127"/>
      <c r="C67" s="127"/>
      <c r="D67" s="98"/>
      <c r="E67" s="98"/>
      <c r="F67" s="123"/>
      <c r="G67" s="123"/>
      <c r="H67" s="114"/>
      <c r="I67" s="214"/>
    </row>
    <row r="68" spans="1:9" s="103" customFormat="1" x14ac:dyDescent="0.25">
      <c r="A6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8" s="127"/>
      <c r="C68" s="127"/>
      <c r="D68" s="98"/>
      <c r="E68" s="98"/>
      <c r="F68" s="123"/>
      <c r="G68" s="123"/>
      <c r="H68" s="114"/>
      <c r="I68" s="214"/>
    </row>
    <row r="69" spans="1:9" s="103" customFormat="1" x14ac:dyDescent="0.25">
      <c r="A6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9" s="127"/>
      <c r="C69" s="127"/>
      <c r="D69" s="98"/>
      <c r="E69" s="98"/>
      <c r="F69" s="123"/>
      <c r="G69" s="123"/>
      <c r="H69" s="114"/>
      <c r="I69" s="214"/>
    </row>
    <row r="70" spans="1:9" s="103" customFormat="1" x14ac:dyDescent="0.25">
      <c r="A7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0" s="127"/>
      <c r="C70" s="127"/>
      <c r="D70" s="98"/>
      <c r="E70" s="98"/>
      <c r="F70" s="123"/>
      <c r="G70" s="123"/>
      <c r="H70" s="114"/>
      <c r="I70" s="214"/>
    </row>
    <row r="71" spans="1:9" s="103" customFormat="1" x14ac:dyDescent="0.25">
      <c r="A7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1" s="127"/>
      <c r="C71" s="127"/>
      <c r="D71" s="98"/>
      <c r="E71" s="98"/>
      <c r="F71" s="123"/>
      <c r="G71" s="123"/>
      <c r="H71" s="114"/>
      <c r="I71" s="214"/>
    </row>
    <row r="72" spans="1:9" s="103" customFormat="1" x14ac:dyDescent="0.25">
      <c r="A7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2" s="127"/>
      <c r="C72" s="127"/>
      <c r="D72" s="98"/>
      <c r="E72" s="98"/>
      <c r="F72" s="123"/>
      <c r="G72" s="123"/>
      <c r="H72" s="114"/>
      <c r="I72" s="214"/>
    </row>
    <row r="73" spans="1:9" s="103" customFormat="1" x14ac:dyDescent="0.25">
      <c r="A7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3" s="127"/>
      <c r="C73" s="127"/>
      <c r="D73" s="98"/>
      <c r="E73" s="98"/>
      <c r="F73" s="123"/>
      <c r="G73" s="123"/>
      <c r="H73" s="114"/>
      <c r="I73" s="214"/>
    </row>
    <row r="74" spans="1:9" s="103" customFormat="1" x14ac:dyDescent="0.25">
      <c r="A7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4" s="127"/>
      <c r="C74" s="127"/>
      <c r="D74" s="98"/>
      <c r="E74" s="98"/>
      <c r="F74" s="123"/>
      <c r="G74" s="123"/>
      <c r="H74" s="114"/>
      <c r="I74" s="214"/>
    </row>
    <row r="75" spans="1:9" s="103" customFormat="1" x14ac:dyDescent="0.25">
      <c r="A7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5" s="127"/>
      <c r="C75" s="127"/>
      <c r="D75" s="98"/>
      <c r="E75" s="98"/>
      <c r="F75" s="123"/>
      <c r="G75" s="123"/>
      <c r="H75" s="114"/>
      <c r="I75" s="214"/>
    </row>
    <row r="76" spans="1:9" s="103" customFormat="1" x14ac:dyDescent="0.25">
      <c r="A7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6" s="127"/>
      <c r="C76" s="127"/>
      <c r="D76" s="98"/>
      <c r="E76" s="98"/>
      <c r="F76" s="123"/>
      <c r="G76" s="123"/>
      <c r="H76" s="114"/>
      <c r="I76" s="214"/>
    </row>
    <row r="77" spans="1:9" s="103" customFormat="1" x14ac:dyDescent="0.25">
      <c r="A7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7" s="127"/>
      <c r="C77" s="127"/>
      <c r="D77" s="98"/>
      <c r="E77" s="98"/>
      <c r="F77" s="123"/>
      <c r="G77" s="123"/>
      <c r="H77" s="114"/>
      <c r="I77" s="214"/>
    </row>
    <row r="78" spans="1:9" s="103" customFormat="1" x14ac:dyDescent="0.25">
      <c r="A7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8" s="127"/>
      <c r="C78" s="127"/>
      <c r="D78" s="98"/>
      <c r="E78" s="98"/>
      <c r="F78" s="123"/>
      <c r="G78" s="123"/>
      <c r="H78" s="114"/>
      <c r="I78" s="214"/>
    </row>
    <row r="79" spans="1:9" s="103" customFormat="1" x14ac:dyDescent="0.25">
      <c r="A7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9" s="127"/>
      <c r="C79" s="127"/>
      <c r="D79" s="98"/>
      <c r="E79" s="98"/>
      <c r="F79" s="123"/>
      <c r="G79" s="123"/>
      <c r="H79" s="114"/>
      <c r="I79" s="214"/>
    </row>
    <row r="80" spans="1:9" s="103" customFormat="1" x14ac:dyDescent="0.25">
      <c r="A8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0" s="127"/>
      <c r="C80" s="127"/>
      <c r="D80" s="98"/>
      <c r="E80" s="98"/>
      <c r="F80" s="123"/>
      <c r="G80" s="123"/>
      <c r="H80" s="114"/>
      <c r="I80" s="214"/>
    </row>
    <row r="81" spans="1:9" s="103" customFormat="1" x14ac:dyDescent="0.25">
      <c r="A8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1" s="127"/>
      <c r="C81" s="127"/>
      <c r="D81" s="98"/>
      <c r="E81" s="98"/>
      <c r="F81" s="123"/>
      <c r="G81" s="123"/>
      <c r="H81" s="114"/>
      <c r="I81" s="214"/>
    </row>
    <row r="82" spans="1:9" s="103" customFormat="1" x14ac:dyDescent="0.25">
      <c r="A8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2" s="127"/>
      <c r="C82" s="127"/>
      <c r="D82" s="98"/>
      <c r="E82" s="98"/>
      <c r="F82" s="123"/>
      <c r="G82" s="123"/>
      <c r="H82" s="114"/>
      <c r="I82" s="214"/>
    </row>
    <row r="83" spans="1:9" s="103" customFormat="1" x14ac:dyDescent="0.25">
      <c r="A8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3" s="127"/>
      <c r="C83" s="127"/>
      <c r="D83" s="98"/>
      <c r="E83" s="98"/>
      <c r="F83" s="123"/>
      <c r="G83" s="123"/>
      <c r="H83" s="114"/>
      <c r="I83" s="214"/>
    </row>
    <row r="84" spans="1:9" s="103" customFormat="1" x14ac:dyDescent="0.25">
      <c r="A8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4" s="127"/>
      <c r="C84" s="127"/>
      <c r="D84" s="98"/>
      <c r="E84" s="98"/>
      <c r="F84" s="123"/>
      <c r="G84" s="123"/>
      <c r="H84" s="114"/>
      <c r="I84" s="214"/>
    </row>
    <row r="85" spans="1:9" s="103" customFormat="1" x14ac:dyDescent="0.25">
      <c r="A8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5" s="127"/>
      <c r="C85" s="127"/>
      <c r="D85" s="98"/>
      <c r="E85" s="98"/>
      <c r="F85" s="123"/>
      <c r="G85" s="123"/>
      <c r="H85" s="114"/>
      <c r="I85" s="214"/>
    </row>
    <row r="86" spans="1:9" s="103" customFormat="1" x14ac:dyDescent="0.25">
      <c r="A8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6" s="127"/>
      <c r="C86" s="127"/>
      <c r="D86" s="98"/>
      <c r="E86" s="98"/>
      <c r="F86" s="123"/>
      <c r="G86" s="123"/>
      <c r="H86" s="114"/>
      <c r="I86" s="214"/>
    </row>
    <row r="87" spans="1:9" s="103" customFormat="1" x14ac:dyDescent="0.25">
      <c r="A8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7" s="127"/>
      <c r="C87" s="127"/>
      <c r="D87" s="98"/>
      <c r="E87" s="98"/>
      <c r="F87" s="123"/>
      <c r="G87" s="123"/>
      <c r="H87" s="114"/>
      <c r="I87" s="214"/>
    </row>
    <row r="88" spans="1:9" s="103" customFormat="1" x14ac:dyDescent="0.25">
      <c r="A8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8" s="127"/>
      <c r="C88" s="127"/>
      <c r="D88" s="98"/>
      <c r="E88" s="98"/>
      <c r="F88" s="123"/>
      <c r="G88" s="123"/>
      <c r="H88" s="114"/>
      <c r="I88" s="214"/>
    </row>
    <row r="89" spans="1:9" s="103" customFormat="1" x14ac:dyDescent="0.25">
      <c r="A8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9" s="127"/>
      <c r="C89" s="127"/>
      <c r="D89" s="98"/>
      <c r="E89" s="98"/>
      <c r="F89" s="123"/>
      <c r="G89" s="123"/>
      <c r="H89" s="114"/>
      <c r="I89" s="214"/>
    </row>
    <row r="90" spans="1:9" s="103" customFormat="1" x14ac:dyDescent="0.25">
      <c r="A9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0" s="127"/>
      <c r="C90" s="127"/>
      <c r="D90" s="98"/>
      <c r="E90" s="98"/>
      <c r="F90" s="123"/>
      <c r="G90" s="123"/>
      <c r="H90" s="114"/>
      <c r="I90" s="214"/>
    </row>
    <row r="91" spans="1:9" s="103" customFormat="1" x14ac:dyDescent="0.25">
      <c r="A9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1" s="127"/>
      <c r="C91" s="127"/>
      <c r="D91" s="98"/>
      <c r="E91" s="98"/>
      <c r="F91" s="123"/>
      <c r="G91" s="123"/>
      <c r="H91" s="114"/>
      <c r="I91" s="214"/>
    </row>
    <row r="92" spans="1:9" s="103" customFormat="1" x14ac:dyDescent="0.25">
      <c r="A9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2" s="127"/>
      <c r="C92" s="127"/>
      <c r="D92" s="98"/>
      <c r="E92" s="98"/>
      <c r="F92" s="123"/>
      <c r="G92" s="123"/>
      <c r="H92" s="114"/>
      <c r="I92" s="214"/>
    </row>
    <row r="93" spans="1:9" s="103" customFormat="1" x14ac:dyDescent="0.25">
      <c r="A9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3" s="127"/>
      <c r="C93" s="127"/>
      <c r="D93" s="98"/>
      <c r="E93" s="98"/>
      <c r="F93" s="123"/>
      <c r="G93" s="123"/>
      <c r="H93" s="114"/>
      <c r="I93" s="214"/>
    </row>
    <row r="94" spans="1:9" s="103" customFormat="1" x14ac:dyDescent="0.25">
      <c r="A9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4" s="127"/>
      <c r="C94" s="127"/>
      <c r="D94" s="98"/>
      <c r="E94" s="98"/>
      <c r="F94" s="123"/>
      <c r="G94" s="123"/>
      <c r="H94" s="114"/>
      <c r="I94" s="214"/>
    </row>
    <row r="95" spans="1:9" s="103" customFormat="1" x14ac:dyDescent="0.25">
      <c r="A95"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5" s="127"/>
      <c r="C95" s="127"/>
      <c r="D95" s="98"/>
      <c r="E95" s="98"/>
      <c r="F95" s="123"/>
      <c r="G95" s="123"/>
      <c r="H95" s="114"/>
      <c r="I95" s="214"/>
    </row>
    <row r="96" spans="1:9" s="103" customFormat="1" x14ac:dyDescent="0.25">
      <c r="A96"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6" s="127"/>
      <c r="C96" s="127"/>
      <c r="D96" s="98"/>
      <c r="E96" s="98"/>
      <c r="F96" s="123"/>
      <c r="G96" s="123"/>
      <c r="H96" s="114"/>
      <c r="I96" s="214"/>
    </row>
    <row r="97" spans="1:9" s="103" customFormat="1" x14ac:dyDescent="0.25">
      <c r="A97"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7" s="127"/>
      <c r="C97" s="127"/>
      <c r="D97" s="98"/>
      <c r="E97" s="98"/>
      <c r="F97" s="123"/>
      <c r="G97" s="123"/>
      <c r="H97" s="114"/>
      <c r="I97" s="214"/>
    </row>
    <row r="98" spans="1:9" s="103" customFormat="1" x14ac:dyDescent="0.25">
      <c r="A98"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8" s="127"/>
      <c r="C98" s="127"/>
      <c r="D98" s="98"/>
      <c r="E98" s="98"/>
      <c r="F98" s="123"/>
      <c r="G98" s="123"/>
      <c r="H98" s="114"/>
      <c r="I98" s="214"/>
    </row>
    <row r="99" spans="1:9" s="103" customFormat="1" x14ac:dyDescent="0.25">
      <c r="A99"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9" s="127"/>
      <c r="C99" s="127"/>
      <c r="D99" s="98"/>
      <c r="E99" s="98"/>
      <c r="F99" s="123"/>
      <c r="G99" s="123"/>
      <c r="H99" s="114"/>
      <c r="I99" s="214"/>
    </row>
    <row r="100" spans="1:9" s="103" customFormat="1" x14ac:dyDescent="0.25">
      <c r="A100"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0" s="127"/>
      <c r="C100" s="127"/>
      <c r="D100" s="98"/>
      <c r="E100" s="98"/>
      <c r="F100" s="123"/>
      <c r="G100" s="123"/>
      <c r="H100" s="114"/>
      <c r="I100" s="214"/>
    </row>
    <row r="101" spans="1:9" s="103" customFormat="1" x14ac:dyDescent="0.25">
      <c r="A101"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1" s="127"/>
      <c r="C101" s="127"/>
      <c r="D101" s="98"/>
      <c r="E101" s="98"/>
      <c r="F101" s="123"/>
      <c r="G101" s="123"/>
      <c r="H101" s="114"/>
      <c r="I101" s="214"/>
    </row>
    <row r="102" spans="1:9" s="103" customFormat="1" x14ac:dyDescent="0.25">
      <c r="A102"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2" s="127"/>
      <c r="C102" s="127"/>
      <c r="D102" s="98"/>
      <c r="E102" s="98"/>
      <c r="F102" s="123"/>
      <c r="G102" s="123"/>
      <c r="H102" s="114"/>
      <c r="I102" s="214"/>
    </row>
    <row r="103" spans="1:9" s="103" customFormat="1" x14ac:dyDescent="0.25">
      <c r="A103"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3" s="127"/>
      <c r="C103" s="127"/>
      <c r="D103" s="98"/>
      <c r="E103" s="98"/>
      <c r="F103" s="123"/>
      <c r="G103" s="123"/>
      <c r="H103" s="114"/>
      <c r="I103" s="214"/>
    </row>
    <row r="104" spans="1:9" s="103" customFormat="1" x14ac:dyDescent="0.25">
      <c r="A104" s="125"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4" s="127"/>
      <c r="C104" s="127"/>
      <c r="D104" s="98"/>
      <c r="E104" s="98"/>
      <c r="F104" s="123"/>
      <c r="G104" s="123"/>
      <c r="H104" s="114"/>
      <c r="I104" s="214"/>
    </row>
  </sheetData>
  <sheetProtection algorithmName="SHA-512" hashValue="Zam7deqtGPRpMARIZA/SNND5vk4qZbfwqgOtTOC8xDZmPUZWxNbIIsACi1nz2X1SBhzA+sFcVSIq/zLsw/fpCg==" saltValue="Pgq24FQP+M6oT6yLcHC3sA==" spinCount="100000" sheet="1" objects="1" scenarios="1" selectLockedCells="1" sort="0" autoFilter="0"/>
  <dataValidations count="3">
    <dataValidation type="list" allowBlank="1" showInputMessage="1" showErrorMessage="1" sqref="B5:B104" xr:uid="{00000000-0002-0000-0600-000000000000}">
      <formula1>Componenti</formula1>
    </dataValidation>
    <dataValidation type="list" allowBlank="1" showInputMessage="1" showErrorMessage="1" sqref="E5:E104" xr:uid="{ADE04B91-D8EF-4B4F-9042-F0E62405DFDB}">
      <formula1>VociImpegno</formula1>
    </dataValidation>
    <dataValidation type="decimal" operator="greaterThan" allowBlank="1" showInputMessage="1" showErrorMessage="1" sqref="H5:I104" xr:uid="{61DFDCC9-B289-4EB3-9AC7-596CFF6ED686}">
      <formula1>0</formula1>
    </dataValidation>
  </dataValidations>
  <pageMargins left="0.23622047244094491" right="0.23622047244094491" top="0.74803149606299213" bottom="0.74803149606299213" header="0.31496062992125984" footer="0.31496062992125984"/>
  <pageSetup paperSize="9" scale="73" orientation="landscape" r:id="rId1"/>
  <headerFooter>
    <oddFooter>&amp;L&amp;D - &amp;T&amp;C&amp;A&amp;R&amp;P/&amp;N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theme="5" tint="-0.249977111117893"/>
    <pageSetUpPr fitToPage="1"/>
  </sheetPr>
  <dimension ref="A1:P131"/>
  <sheetViews>
    <sheetView showGridLines="0" zoomScale="110" zoomScaleNormal="110" workbookViewId="0">
      <selection activeCell="A5" sqref="A5"/>
    </sheetView>
  </sheetViews>
  <sheetFormatPr defaultColWidth="9.1796875" defaultRowHeight="10.5" x14ac:dyDescent="0.25"/>
  <cols>
    <col min="1" max="1" width="20.453125" style="37" customWidth="1"/>
    <col min="2" max="2" width="23.26953125" style="37" customWidth="1"/>
    <col min="3" max="3" width="20" style="37" customWidth="1"/>
    <col min="4" max="4" width="13.81640625" style="37" customWidth="1"/>
    <col min="5" max="5" width="17.1796875" style="68" customWidth="1"/>
    <col min="6" max="6" width="37.453125" style="37" customWidth="1"/>
    <col min="7" max="7" width="12.7265625" style="37" customWidth="1"/>
    <col min="8" max="8" width="11.453125" style="37" customWidth="1"/>
    <col min="9" max="10" width="12.7265625" style="37" customWidth="1"/>
    <col min="11" max="11" width="15.453125" style="37" customWidth="1"/>
    <col min="12" max="12" width="18.26953125" style="37" customWidth="1"/>
    <col min="13" max="13" width="10.453125" style="37" customWidth="1"/>
    <col min="14" max="14" width="12.7265625" style="37" customWidth="1"/>
    <col min="15" max="15" width="7.7265625" style="46" hidden="1" customWidth="1"/>
    <col min="16" max="16" width="9.1796875" style="37" hidden="1" customWidth="1"/>
    <col min="17" max="16384" width="9.1796875" style="37"/>
  </cols>
  <sheetData>
    <row r="1" spans="1:16" ht="34" customHeight="1" x14ac:dyDescent="0.25">
      <c r="A1" s="57" t="s">
        <v>101</v>
      </c>
      <c r="B1" s="57"/>
      <c r="C1" s="57"/>
      <c r="D1" s="57"/>
      <c r="E1" s="69"/>
      <c r="F1" s="57"/>
      <c r="G1" s="57"/>
      <c r="H1" s="57"/>
      <c r="I1" s="57"/>
      <c r="J1" s="57"/>
      <c r="K1" s="57"/>
      <c r="L1" s="57"/>
      <c r="M1" s="57"/>
      <c r="N1" s="57"/>
      <c r="O1" s="57"/>
      <c r="P1" s="57"/>
    </row>
    <row r="2" spans="1:16" ht="12.5" x14ac:dyDescent="0.25">
      <c r="A2" s="3" t="s">
        <v>108</v>
      </c>
      <c r="B2" s="3"/>
      <c r="C2" s="3"/>
      <c r="D2" s="3"/>
      <c r="E2" s="67"/>
      <c r="F2" s="38"/>
      <c r="G2" s="38"/>
      <c r="H2" s="38"/>
      <c r="I2" s="47"/>
      <c r="J2" s="47"/>
      <c r="K2" s="47"/>
      <c r="L2" s="47"/>
      <c r="M2" s="47"/>
      <c r="N2" s="47"/>
    </row>
    <row r="3" spans="1:16" ht="14.25" customHeight="1" x14ac:dyDescent="0.25">
      <c r="A3" s="3"/>
      <c r="B3" s="3"/>
      <c r="C3" s="3"/>
      <c r="D3" s="3"/>
      <c r="E3" s="67"/>
      <c r="F3" s="38"/>
      <c r="G3" s="38"/>
      <c r="H3" s="38"/>
      <c r="I3" s="47"/>
      <c r="J3" s="47"/>
      <c r="K3" s="47"/>
      <c r="L3" s="47"/>
      <c r="M3" s="47"/>
      <c r="N3" s="47"/>
    </row>
    <row r="4" spans="1:16" s="131" customFormat="1" ht="45.75" customHeight="1" x14ac:dyDescent="0.25">
      <c r="A4" s="129" t="s">
        <v>68</v>
      </c>
      <c r="B4" s="129" t="s">
        <v>225</v>
      </c>
      <c r="C4" s="129" t="s">
        <v>87</v>
      </c>
      <c r="D4" s="129" t="s">
        <v>88</v>
      </c>
      <c r="E4" s="130" t="s">
        <v>89</v>
      </c>
      <c r="F4" s="129" t="s">
        <v>90</v>
      </c>
      <c r="G4" s="129" t="s">
        <v>91</v>
      </c>
      <c r="H4" s="129" t="s">
        <v>92</v>
      </c>
      <c r="I4" s="129" t="s">
        <v>93</v>
      </c>
      <c r="J4" s="129" t="s">
        <v>94</v>
      </c>
      <c r="K4" s="129" t="s">
        <v>95</v>
      </c>
      <c r="L4" s="129" t="s">
        <v>109</v>
      </c>
      <c r="M4" s="129" t="s">
        <v>110</v>
      </c>
      <c r="N4" s="129" t="s">
        <v>75</v>
      </c>
      <c r="O4" s="129" t="s">
        <v>99</v>
      </c>
      <c r="P4" s="129" t="s">
        <v>100</v>
      </c>
    </row>
    <row r="5" spans="1:16" s="131" customFormat="1" x14ac:dyDescent="0.25">
      <c r="A5" s="44"/>
      <c r="B5" s="44"/>
      <c r="C5" s="109" t="str">
        <f>_xlfn.IFNA(VLOOKUP(FornitoriCosti[[#This Row],[IMPEGNO
]],FornitoriElenco[[Impegno]:[COMMITTENTE
Selezionare il Soggetto che ha sostenuto la spesa]],2,FALSE),"")</f>
        <v/>
      </c>
      <c r="D5" s="44"/>
      <c r="E5" s="122"/>
      <c r="F5" s="123"/>
      <c r="G5" s="114"/>
      <c r="H5" s="197">
        <f>FornitoriCosti[[#This Row],[IMPORTO NETTO (IMPONIBILE)]]*FornitoriCosti[[#This Row],[Aliquota IVA]]</f>
        <v>0</v>
      </c>
      <c r="I5" s="197">
        <f t="shared" ref="I5:I68" si="0">ROUND(SUM(G5:H5),2)</f>
        <v>0</v>
      </c>
      <c r="J5" s="114"/>
      <c r="K5" s="44"/>
      <c r="L5" s="123"/>
      <c r="M5" s="214"/>
      <c r="N5" s="197">
        <f>IF(FornitoriCosti[[#This Row],[IVA Indetraibile]]="NO",FornitoriCosti[[#This Row],[IMPORTO LIQUIDATO]]/(1+FornitoriCosti[[#This Row],[Aliquota IVA]]),FornitoriCosti[[#This Row],[IMPORTO LIQUIDATO]])*FornitoriCosti[[#This Row],[QUOTA IMPUTATA AL PROGETTO]]</f>
        <v>0</v>
      </c>
      <c r="O5" s="121">
        <f>_xlfn.IFNA(VLOOKUP(FornitoriCosti[[#This Row],[COMMITTENTE]],Anagrafica!$C$16:$D$20,2,FALSE),"NO")</f>
        <v>0</v>
      </c>
      <c r="P5" s="58">
        <f>_xlfn.IFNA(VLOOKUP(FornitoriCosti[[#This Row],[IMPEGNO
]],FornitoriElenco[],9,FALSE),0)</f>
        <v>0</v>
      </c>
    </row>
    <row r="6" spans="1:16" s="131" customFormat="1" x14ac:dyDescent="0.25">
      <c r="A6" s="44"/>
      <c r="B6" s="44"/>
      <c r="C6" s="109" t="str">
        <f>_xlfn.IFNA(VLOOKUP(FornitoriCosti[[#This Row],[IMPEGNO
]],FornitoriElenco[[Impegno]:[COMMITTENTE
Selezionare il Soggetto che ha sostenuto la spesa]],2,FALSE),"")</f>
        <v/>
      </c>
      <c r="D6" s="44"/>
      <c r="E6" s="122"/>
      <c r="F6" s="123"/>
      <c r="G6" s="114"/>
      <c r="H6" s="197">
        <f>FornitoriCosti[[#This Row],[IMPORTO NETTO (IMPONIBILE)]]*FornitoriCosti[[#This Row],[Aliquota IVA]]</f>
        <v>0</v>
      </c>
      <c r="I6" s="197">
        <f t="shared" si="0"/>
        <v>0</v>
      </c>
      <c r="J6" s="114"/>
      <c r="K6" s="44"/>
      <c r="L6" s="123"/>
      <c r="M6" s="214"/>
      <c r="N6" s="197">
        <f>IF(FornitoriCosti[[#This Row],[IVA Indetraibile]]="NO",FornitoriCosti[[#This Row],[IMPORTO LIQUIDATO]]/(1+FornitoriCosti[[#This Row],[Aliquota IVA]]),FornitoriCosti[[#This Row],[IMPORTO LIQUIDATO]])*FornitoriCosti[[#This Row],[QUOTA IMPUTATA AL PROGETTO]]</f>
        <v>0</v>
      </c>
      <c r="O6" s="121">
        <f>_xlfn.IFNA(VLOOKUP(FornitoriCosti[[#This Row],[COMMITTENTE]],Anagrafica!$C$16:$D$20,2,FALSE),"NO")</f>
        <v>0</v>
      </c>
      <c r="P6" s="58">
        <f>_xlfn.IFNA(VLOOKUP(FornitoriCosti[[#This Row],[IMPEGNO
]],FornitoriElenco[],9,FALSE),0)</f>
        <v>0</v>
      </c>
    </row>
    <row r="7" spans="1:16" s="131" customFormat="1" x14ac:dyDescent="0.25">
      <c r="A7" s="44"/>
      <c r="B7" s="44"/>
      <c r="C7" s="109" t="str">
        <f>_xlfn.IFNA(VLOOKUP(FornitoriCosti[[#This Row],[IMPEGNO
]],FornitoriElenco[[Impegno]:[COMMITTENTE
Selezionare il Soggetto che ha sostenuto la spesa]],2,FALSE),"")</f>
        <v/>
      </c>
      <c r="D7" s="44"/>
      <c r="E7" s="122"/>
      <c r="F7" s="123"/>
      <c r="G7" s="114"/>
      <c r="H7" s="197">
        <f>FornitoriCosti[[#This Row],[IMPORTO NETTO (IMPONIBILE)]]*FornitoriCosti[[#This Row],[Aliquota IVA]]</f>
        <v>0</v>
      </c>
      <c r="I7" s="197">
        <f t="shared" si="0"/>
        <v>0</v>
      </c>
      <c r="J7" s="114"/>
      <c r="K7" s="44"/>
      <c r="L7" s="123"/>
      <c r="M7" s="214"/>
      <c r="N7" s="197">
        <f>IF(FornitoriCosti[[#This Row],[IVA Indetraibile]]="NO",FornitoriCosti[[#This Row],[IMPORTO LIQUIDATO]]/(1+FornitoriCosti[[#This Row],[Aliquota IVA]]),FornitoriCosti[[#This Row],[IMPORTO LIQUIDATO]])*FornitoriCosti[[#This Row],[QUOTA IMPUTATA AL PROGETTO]]</f>
        <v>0</v>
      </c>
      <c r="O7" s="121">
        <f>_xlfn.IFNA(VLOOKUP(FornitoriCosti[[#This Row],[COMMITTENTE]],Anagrafica!$C$16:$D$20,2,FALSE),"NO")</f>
        <v>0</v>
      </c>
      <c r="P7" s="58">
        <f>_xlfn.IFNA(VLOOKUP(FornitoriCosti[[#This Row],[IMPEGNO
]],FornitoriElenco[],9,FALSE),0)</f>
        <v>0</v>
      </c>
    </row>
    <row r="8" spans="1:16" s="131" customFormat="1" x14ac:dyDescent="0.25">
      <c r="A8" s="44"/>
      <c r="B8" s="44"/>
      <c r="C8" s="109" t="str">
        <f>_xlfn.IFNA(VLOOKUP(FornitoriCosti[[#This Row],[IMPEGNO
]],FornitoriElenco[[Impegno]:[COMMITTENTE
Selezionare il Soggetto che ha sostenuto la spesa]],2,FALSE),"")</f>
        <v/>
      </c>
      <c r="D8" s="44"/>
      <c r="E8" s="122"/>
      <c r="F8" s="123"/>
      <c r="G8" s="114"/>
      <c r="H8" s="197">
        <f>FornitoriCosti[[#This Row],[IMPORTO NETTO (IMPONIBILE)]]*FornitoriCosti[[#This Row],[Aliquota IVA]]</f>
        <v>0</v>
      </c>
      <c r="I8" s="197">
        <f t="shared" si="0"/>
        <v>0</v>
      </c>
      <c r="J8" s="114"/>
      <c r="K8" s="44"/>
      <c r="L8" s="123"/>
      <c r="M8" s="214"/>
      <c r="N8" s="197">
        <f>IF(FornitoriCosti[[#This Row],[IVA Indetraibile]]="NO",FornitoriCosti[[#This Row],[IMPORTO LIQUIDATO]]/(1+FornitoriCosti[[#This Row],[Aliquota IVA]]),FornitoriCosti[[#This Row],[IMPORTO LIQUIDATO]])*FornitoriCosti[[#This Row],[QUOTA IMPUTATA AL PROGETTO]]</f>
        <v>0</v>
      </c>
      <c r="O8" s="121">
        <f>_xlfn.IFNA(VLOOKUP(FornitoriCosti[[#This Row],[COMMITTENTE]],Anagrafica!$C$16:$D$20,2,FALSE),"NO")</f>
        <v>0</v>
      </c>
      <c r="P8" s="58">
        <f>_xlfn.IFNA(VLOOKUP(FornitoriCosti[[#This Row],[IMPEGNO
]],FornitoriElenco[],9,FALSE),0)</f>
        <v>0</v>
      </c>
    </row>
    <row r="9" spans="1:16" s="131" customFormat="1" x14ac:dyDescent="0.25">
      <c r="A9" s="44"/>
      <c r="B9" s="44"/>
      <c r="C9" s="109" t="str">
        <f>_xlfn.IFNA(VLOOKUP(FornitoriCosti[[#This Row],[IMPEGNO
]],FornitoriElenco[[Impegno]:[COMMITTENTE
Selezionare il Soggetto che ha sostenuto la spesa]],2,FALSE),"")</f>
        <v/>
      </c>
      <c r="D9" s="44"/>
      <c r="E9" s="122"/>
      <c r="F9" s="123"/>
      <c r="G9" s="114"/>
      <c r="H9" s="197">
        <f>FornitoriCosti[[#This Row],[IMPORTO NETTO (IMPONIBILE)]]*FornitoriCosti[[#This Row],[Aliquota IVA]]</f>
        <v>0</v>
      </c>
      <c r="I9" s="197">
        <f t="shared" si="0"/>
        <v>0</v>
      </c>
      <c r="J9" s="114"/>
      <c r="K9" s="44"/>
      <c r="L9" s="123"/>
      <c r="M9" s="214"/>
      <c r="N9" s="197">
        <f>IF(FornitoriCosti[[#This Row],[IVA Indetraibile]]="NO",FornitoriCosti[[#This Row],[IMPORTO LIQUIDATO]]/(1+FornitoriCosti[[#This Row],[Aliquota IVA]]),FornitoriCosti[[#This Row],[IMPORTO LIQUIDATO]])*FornitoriCosti[[#This Row],[QUOTA IMPUTATA AL PROGETTO]]</f>
        <v>0</v>
      </c>
      <c r="O9" s="121">
        <f>_xlfn.IFNA(VLOOKUP(FornitoriCosti[[#This Row],[COMMITTENTE]],Anagrafica!$C$16:$D$20,2,FALSE),"NO")</f>
        <v>0</v>
      </c>
      <c r="P9" s="58">
        <f>_xlfn.IFNA(VLOOKUP(FornitoriCosti[[#This Row],[IMPEGNO
]],FornitoriElenco[],9,FALSE),0)</f>
        <v>0</v>
      </c>
    </row>
    <row r="10" spans="1:16" s="131" customFormat="1" x14ac:dyDescent="0.25">
      <c r="A10" s="44"/>
      <c r="B10" s="44"/>
      <c r="C10" s="109" t="str">
        <f>_xlfn.IFNA(VLOOKUP(FornitoriCosti[[#This Row],[IMPEGNO
]],FornitoriElenco[[Impegno]:[COMMITTENTE
Selezionare il Soggetto che ha sostenuto la spesa]],2,FALSE),"")</f>
        <v/>
      </c>
      <c r="D10" s="44"/>
      <c r="E10" s="122"/>
      <c r="F10" s="123"/>
      <c r="G10" s="114"/>
      <c r="H10" s="197">
        <f>FornitoriCosti[[#This Row],[IMPORTO NETTO (IMPONIBILE)]]*FornitoriCosti[[#This Row],[Aliquota IVA]]</f>
        <v>0</v>
      </c>
      <c r="I10" s="197">
        <f t="shared" si="0"/>
        <v>0</v>
      </c>
      <c r="J10" s="114"/>
      <c r="K10" s="44"/>
      <c r="L10" s="123"/>
      <c r="M10" s="214"/>
      <c r="N10" s="197">
        <f>IF(FornitoriCosti[[#This Row],[IVA Indetraibile]]="NO",FornitoriCosti[[#This Row],[IMPORTO LIQUIDATO]]/(1+FornitoriCosti[[#This Row],[Aliquota IVA]]),FornitoriCosti[[#This Row],[IMPORTO LIQUIDATO]])*FornitoriCosti[[#This Row],[QUOTA IMPUTATA AL PROGETTO]]</f>
        <v>0</v>
      </c>
      <c r="O10" s="121">
        <f>_xlfn.IFNA(VLOOKUP(FornitoriCosti[[#This Row],[COMMITTENTE]],Anagrafica!$C$16:$D$20,2,FALSE),"NO")</f>
        <v>0</v>
      </c>
      <c r="P10" s="58">
        <f>_xlfn.IFNA(VLOOKUP(FornitoriCosti[[#This Row],[IMPEGNO
]],FornitoriElenco[],9,FALSE),0)</f>
        <v>0</v>
      </c>
    </row>
    <row r="11" spans="1:16" s="131" customFormat="1" x14ac:dyDescent="0.25">
      <c r="A11" s="44"/>
      <c r="B11" s="44"/>
      <c r="C11" s="109" t="str">
        <f>_xlfn.IFNA(VLOOKUP(FornitoriCosti[[#This Row],[IMPEGNO
]],FornitoriElenco[[Impegno]:[COMMITTENTE
Selezionare il Soggetto che ha sostenuto la spesa]],2,FALSE),"")</f>
        <v/>
      </c>
      <c r="D11" s="44"/>
      <c r="E11" s="122"/>
      <c r="F11" s="123"/>
      <c r="G11" s="114"/>
      <c r="H11" s="197">
        <f>FornitoriCosti[[#This Row],[IMPORTO NETTO (IMPONIBILE)]]*FornitoriCosti[[#This Row],[Aliquota IVA]]</f>
        <v>0</v>
      </c>
      <c r="I11" s="197">
        <f t="shared" si="0"/>
        <v>0</v>
      </c>
      <c r="J11" s="114"/>
      <c r="K11" s="44"/>
      <c r="L11" s="123"/>
      <c r="M11" s="214"/>
      <c r="N11" s="197">
        <f>IF(FornitoriCosti[[#This Row],[IVA Indetraibile]]="NO",FornitoriCosti[[#This Row],[IMPORTO LIQUIDATO]]/(1+FornitoriCosti[[#This Row],[Aliquota IVA]]),FornitoriCosti[[#This Row],[IMPORTO LIQUIDATO]])*FornitoriCosti[[#This Row],[QUOTA IMPUTATA AL PROGETTO]]</f>
        <v>0</v>
      </c>
      <c r="O11" s="121">
        <f>_xlfn.IFNA(VLOOKUP(FornitoriCosti[[#This Row],[COMMITTENTE]],Anagrafica!$C$16:$D$20,2,FALSE),"NO")</f>
        <v>0</v>
      </c>
      <c r="P11" s="58">
        <f>_xlfn.IFNA(VLOOKUP(FornitoriCosti[[#This Row],[IMPEGNO
]],FornitoriElenco[],9,FALSE),0)</f>
        <v>0</v>
      </c>
    </row>
    <row r="12" spans="1:16" s="131" customFormat="1" x14ac:dyDescent="0.25">
      <c r="A12" s="44"/>
      <c r="B12" s="44"/>
      <c r="C12" s="109" t="str">
        <f>_xlfn.IFNA(VLOOKUP(FornitoriCosti[[#This Row],[IMPEGNO
]],FornitoriElenco[[Impegno]:[COMMITTENTE
Selezionare il Soggetto che ha sostenuto la spesa]],2,FALSE),"")</f>
        <v/>
      </c>
      <c r="D12" s="44"/>
      <c r="E12" s="122"/>
      <c r="F12" s="123"/>
      <c r="G12" s="114"/>
      <c r="H12" s="197">
        <f>FornitoriCosti[[#This Row],[IMPORTO NETTO (IMPONIBILE)]]*FornitoriCosti[[#This Row],[Aliquota IVA]]</f>
        <v>0</v>
      </c>
      <c r="I12" s="197">
        <f t="shared" si="0"/>
        <v>0</v>
      </c>
      <c r="J12" s="114"/>
      <c r="K12" s="44"/>
      <c r="L12" s="123"/>
      <c r="M12" s="214"/>
      <c r="N12" s="197">
        <f>IF(FornitoriCosti[[#This Row],[IVA Indetraibile]]="NO",FornitoriCosti[[#This Row],[IMPORTO LIQUIDATO]]/(1+FornitoriCosti[[#This Row],[Aliquota IVA]]),FornitoriCosti[[#This Row],[IMPORTO LIQUIDATO]])*FornitoriCosti[[#This Row],[QUOTA IMPUTATA AL PROGETTO]]</f>
        <v>0</v>
      </c>
      <c r="O12" s="121">
        <f>_xlfn.IFNA(VLOOKUP(FornitoriCosti[[#This Row],[COMMITTENTE]],Anagrafica!$C$16:$D$20,2,FALSE),"NO")</f>
        <v>0</v>
      </c>
      <c r="P12" s="58">
        <f>_xlfn.IFNA(VLOOKUP(FornitoriCosti[[#This Row],[IMPEGNO
]],FornitoriElenco[],9,FALSE),0)</f>
        <v>0</v>
      </c>
    </row>
    <row r="13" spans="1:16" s="131" customFormat="1" x14ac:dyDescent="0.25">
      <c r="A13" s="44"/>
      <c r="B13" s="44"/>
      <c r="C13" s="109" t="str">
        <f>_xlfn.IFNA(VLOOKUP(FornitoriCosti[[#This Row],[IMPEGNO
]],FornitoriElenco[[Impegno]:[COMMITTENTE
Selezionare il Soggetto che ha sostenuto la spesa]],2,FALSE),"")</f>
        <v/>
      </c>
      <c r="D13" s="44"/>
      <c r="E13" s="122"/>
      <c r="F13" s="123"/>
      <c r="G13" s="114"/>
      <c r="H13" s="197">
        <f>FornitoriCosti[[#This Row],[IMPORTO NETTO (IMPONIBILE)]]*FornitoriCosti[[#This Row],[Aliquota IVA]]</f>
        <v>0</v>
      </c>
      <c r="I13" s="197">
        <f t="shared" si="0"/>
        <v>0</v>
      </c>
      <c r="J13" s="114"/>
      <c r="K13" s="44"/>
      <c r="L13" s="123"/>
      <c r="M13" s="214"/>
      <c r="N13" s="197">
        <f>IF(FornitoriCosti[[#This Row],[IVA Indetraibile]]="NO",FornitoriCosti[[#This Row],[IMPORTO LIQUIDATO]]/(1+FornitoriCosti[[#This Row],[Aliquota IVA]]),FornitoriCosti[[#This Row],[IMPORTO LIQUIDATO]])*FornitoriCosti[[#This Row],[QUOTA IMPUTATA AL PROGETTO]]</f>
        <v>0</v>
      </c>
      <c r="O13" s="121">
        <f>_xlfn.IFNA(VLOOKUP(FornitoriCosti[[#This Row],[COMMITTENTE]],Anagrafica!$C$16:$D$20,2,FALSE),"NO")</f>
        <v>0</v>
      </c>
      <c r="P13" s="58">
        <f>_xlfn.IFNA(VLOOKUP(FornitoriCosti[[#This Row],[IMPEGNO
]],FornitoriElenco[],9,FALSE),0)</f>
        <v>0</v>
      </c>
    </row>
    <row r="14" spans="1:16" s="131" customFormat="1" x14ac:dyDescent="0.25">
      <c r="A14" s="44"/>
      <c r="B14" s="44"/>
      <c r="C14" s="109" t="str">
        <f>_xlfn.IFNA(VLOOKUP(FornitoriCosti[[#This Row],[IMPEGNO
]],FornitoriElenco[[Impegno]:[COMMITTENTE
Selezionare il Soggetto che ha sostenuto la spesa]],2,FALSE),"")</f>
        <v/>
      </c>
      <c r="D14" s="44"/>
      <c r="E14" s="122"/>
      <c r="F14" s="123"/>
      <c r="G14" s="114"/>
      <c r="H14" s="197">
        <f>FornitoriCosti[[#This Row],[IMPORTO NETTO (IMPONIBILE)]]*FornitoriCosti[[#This Row],[Aliquota IVA]]</f>
        <v>0</v>
      </c>
      <c r="I14" s="197">
        <f t="shared" si="0"/>
        <v>0</v>
      </c>
      <c r="J14" s="114"/>
      <c r="K14" s="44"/>
      <c r="L14" s="123"/>
      <c r="M14" s="214"/>
      <c r="N14" s="197">
        <f>IF(FornitoriCosti[[#This Row],[IVA Indetraibile]]="NO",FornitoriCosti[[#This Row],[IMPORTO LIQUIDATO]]/(1+FornitoriCosti[[#This Row],[Aliquota IVA]]),FornitoriCosti[[#This Row],[IMPORTO LIQUIDATO]])*FornitoriCosti[[#This Row],[QUOTA IMPUTATA AL PROGETTO]]</f>
        <v>0</v>
      </c>
      <c r="O14" s="121">
        <f>_xlfn.IFNA(VLOOKUP(FornitoriCosti[[#This Row],[COMMITTENTE]],Anagrafica!$C$16:$D$20,2,FALSE),"NO")</f>
        <v>0</v>
      </c>
      <c r="P14" s="58">
        <f>_xlfn.IFNA(VLOOKUP(FornitoriCosti[[#This Row],[IMPEGNO
]],FornitoriElenco[],9,FALSE),0)</f>
        <v>0</v>
      </c>
    </row>
    <row r="15" spans="1:16" s="131" customFormat="1" x14ac:dyDescent="0.25">
      <c r="A15" s="44"/>
      <c r="B15" s="44"/>
      <c r="C15" s="109" t="str">
        <f>_xlfn.IFNA(VLOOKUP(FornitoriCosti[[#This Row],[IMPEGNO
]],FornitoriElenco[[Impegno]:[COMMITTENTE
Selezionare il Soggetto che ha sostenuto la spesa]],2,FALSE),"")</f>
        <v/>
      </c>
      <c r="D15" s="44"/>
      <c r="E15" s="122"/>
      <c r="F15" s="123"/>
      <c r="G15" s="114"/>
      <c r="H15" s="197">
        <f>FornitoriCosti[[#This Row],[IMPORTO NETTO (IMPONIBILE)]]*FornitoriCosti[[#This Row],[Aliquota IVA]]</f>
        <v>0</v>
      </c>
      <c r="I15" s="197">
        <f t="shared" si="0"/>
        <v>0</v>
      </c>
      <c r="J15" s="114"/>
      <c r="K15" s="44"/>
      <c r="L15" s="123"/>
      <c r="M15" s="214"/>
      <c r="N15" s="197">
        <f>IF(FornitoriCosti[[#This Row],[IVA Indetraibile]]="NO",FornitoriCosti[[#This Row],[IMPORTO LIQUIDATO]]/(1+FornitoriCosti[[#This Row],[Aliquota IVA]]),FornitoriCosti[[#This Row],[IMPORTO LIQUIDATO]])*FornitoriCosti[[#This Row],[QUOTA IMPUTATA AL PROGETTO]]</f>
        <v>0</v>
      </c>
      <c r="O15" s="121">
        <f>_xlfn.IFNA(VLOOKUP(FornitoriCosti[[#This Row],[COMMITTENTE]],Anagrafica!$C$16:$D$20,2,FALSE),"NO")</f>
        <v>0</v>
      </c>
      <c r="P15" s="58">
        <f>_xlfn.IFNA(VLOOKUP(FornitoriCosti[[#This Row],[IMPEGNO
]],FornitoriElenco[],9,FALSE),0)</f>
        <v>0</v>
      </c>
    </row>
    <row r="16" spans="1:16" s="131" customFormat="1" x14ac:dyDescent="0.25">
      <c r="A16" s="44"/>
      <c r="B16" s="44"/>
      <c r="C16" s="109" t="str">
        <f>_xlfn.IFNA(VLOOKUP(FornitoriCosti[[#This Row],[IMPEGNO
]],FornitoriElenco[[Impegno]:[COMMITTENTE
Selezionare il Soggetto che ha sostenuto la spesa]],2,FALSE),"")</f>
        <v/>
      </c>
      <c r="D16" s="44"/>
      <c r="E16" s="122"/>
      <c r="F16" s="123"/>
      <c r="G16" s="114"/>
      <c r="H16" s="197">
        <f>FornitoriCosti[[#This Row],[IMPORTO NETTO (IMPONIBILE)]]*FornitoriCosti[[#This Row],[Aliquota IVA]]</f>
        <v>0</v>
      </c>
      <c r="I16" s="197">
        <f t="shared" si="0"/>
        <v>0</v>
      </c>
      <c r="J16" s="114"/>
      <c r="K16" s="44"/>
      <c r="L16" s="123"/>
      <c r="M16" s="214"/>
      <c r="N16" s="197">
        <f>IF(FornitoriCosti[[#This Row],[IVA Indetraibile]]="NO",FornitoriCosti[[#This Row],[IMPORTO LIQUIDATO]]/(1+FornitoriCosti[[#This Row],[Aliquota IVA]]),FornitoriCosti[[#This Row],[IMPORTO LIQUIDATO]])*FornitoriCosti[[#This Row],[QUOTA IMPUTATA AL PROGETTO]]</f>
        <v>0</v>
      </c>
      <c r="O16" s="121">
        <f>_xlfn.IFNA(VLOOKUP(FornitoriCosti[[#This Row],[COMMITTENTE]],Anagrafica!$C$16:$D$20,2,FALSE),"NO")</f>
        <v>0</v>
      </c>
      <c r="P16" s="58">
        <f>_xlfn.IFNA(VLOOKUP(FornitoriCosti[[#This Row],[IMPEGNO
]],FornitoriElenco[],9,FALSE),0)</f>
        <v>0</v>
      </c>
    </row>
    <row r="17" spans="1:16" s="131" customFormat="1" x14ac:dyDescent="0.25">
      <c r="A17" s="44"/>
      <c r="B17" s="44"/>
      <c r="C17" s="109" t="str">
        <f>_xlfn.IFNA(VLOOKUP(FornitoriCosti[[#This Row],[IMPEGNO
]],FornitoriElenco[[Impegno]:[COMMITTENTE
Selezionare il Soggetto che ha sostenuto la spesa]],2,FALSE),"")</f>
        <v/>
      </c>
      <c r="D17" s="44"/>
      <c r="E17" s="122"/>
      <c r="F17" s="123"/>
      <c r="G17" s="114"/>
      <c r="H17" s="197">
        <f>FornitoriCosti[[#This Row],[IMPORTO NETTO (IMPONIBILE)]]*FornitoriCosti[[#This Row],[Aliquota IVA]]</f>
        <v>0</v>
      </c>
      <c r="I17" s="197">
        <f t="shared" si="0"/>
        <v>0</v>
      </c>
      <c r="J17" s="114"/>
      <c r="K17" s="44"/>
      <c r="L17" s="123"/>
      <c r="M17" s="214"/>
      <c r="N17" s="197">
        <f>IF(FornitoriCosti[[#This Row],[IVA Indetraibile]]="NO",FornitoriCosti[[#This Row],[IMPORTO LIQUIDATO]]/(1+FornitoriCosti[[#This Row],[Aliquota IVA]]),FornitoriCosti[[#This Row],[IMPORTO LIQUIDATO]])*FornitoriCosti[[#This Row],[QUOTA IMPUTATA AL PROGETTO]]</f>
        <v>0</v>
      </c>
      <c r="O17" s="121">
        <f>_xlfn.IFNA(VLOOKUP(FornitoriCosti[[#This Row],[COMMITTENTE]],Anagrafica!$C$16:$D$20,2,FALSE),"NO")</f>
        <v>0</v>
      </c>
      <c r="P17" s="58">
        <f>_xlfn.IFNA(VLOOKUP(FornitoriCosti[[#This Row],[IMPEGNO
]],FornitoriElenco[],9,FALSE),0)</f>
        <v>0</v>
      </c>
    </row>
    <row r="18" spans="1:16" s="131" customFormat="1" x14ac:dyDescent="0.25">
      <c r="A18" s="44"/>
      <c r="B18" s="44"/>
      <c r="C18" s="109" t="str">
        <f>_xlfn.IFNA(VLOOKUP(FornitoriCosti[[#This Row],[IMPEGNO
]],FornitoriElenco[[Impegno]:[COMMITTENTE
Selezionare il Soggetto che ha sostenuto la spesa]],2,FALSE),"")</f>
        <v/>
      </c>
      <c r="D18" s="44"/>
      <c r="E18" s="122"/>
      <c r="F18" s="123"/>
      <c r="G18" s="114"/>
      <c r="H18" s="197">
        <f>FornitoriCosti[[#This Row],[IMPORTO NETTO (IMPONIBILE)]]*FornitoriCosti[[#This Row],[Aliquota IVA]]</f>
        <v>0</v>
      </c>
      <c r="I18" s="197">
        <f t="shared" si="0"/>
        <v>0</v>
      </c>
      <c r="J18" s="114"/>
      <c r="K18" s="44"/>
      <c r="L18" s="123"/>
      <c r="M18" s="214"/>
      <c r="N18" s="197">
        <f>IF(FornitoriCosti[[#This Row],[IVA Indetraibile]]="NO",FornitoriCosti[[#This Row],[IMPORTO LIQUIDATO]]/(1+FornitoriCosti[[#This Row],[Aliquota IVA]]),FornitoriCosti[[#This Row],[IMPORTO LIQUIDATO]])*FornitoriCosti[[#This Row],[QUOTA IMPUTATA AL PROGETTO]]</f>
        <v>0</v>
      </c>
      <c r="O18" s="121">
        <f>_xlfn.IFNA(VLOOKUP(FornitoriCosti[[#This Row],[COMMITTENTE]],Anagrafica!$C$16:$D$20,2,FALSE),"NO")</f>
        <v>0</v>
      </c>
      <c r="P18" s="58">
        <f>_xlfn.IFNA(VLOOKUP(FornitoriCosti[[#This Row],[IMPEGNO
]],FornitoriElenco[],9,FALSE),0)</f>
        <v>0</v>
      </c>
    </row>
    <row r="19" spans="1:16" s="131" customFormat="1" x14ac:dyDescent="0.25">
      <c r="A19" s="44"/>
      <c r="B19" s="44"/>
      <c r="C19" s="109" t="str">
        <f>_xlfn.IFNA(VLOOKUP(FornitoriCosti[[#This Row],[IMPEGNO
]],FornitoriElenco[[Impegno]:[COMMITTENTE
Selezionare il Soggetto che ha sostenuto la spesa]],2,FALSE),"")</f>
        <v/>
      </c>
      <c r="D19" s="44"/>
      <c r="E19" s="122"/>
      <c r="F19" s="123"/>
      <c r="G19" s="114"/>
      <c r="H19" s="197">
        <f>FornitoriCosti[[#This Row],[IMPORTO NETTO (IMPONIBILE)]]*FornitoriCosti[[#This Row],[Aliquota IVA]]</f>
        <v>0</v>
      </c>
      <c r="I19" s="197">
        <f t="shared" si="0"/>
        <v>0</v>
      </c>
      <c r="J19" s="114"/>
      <c r="K19" s="44"/>
      <c r="L19" s="123"/>
      <c r="M19" s="214"/>
      <c r="N19" s="197">
        <f>IF(FornitoriCosti[[#This Row],[IVA Indetraibile]]="NO",FornitoriCosti[[#This Row],[IMPORTO LIQUIDATO]]/(1+FornitoriCosti[[#This Row],[Aliquota IVA]]),FornitoriCosti[[#This Row],[IMPORTO LIQUIDATO]])*FornitoriCosti[[#This Row],[QUOTA IMPUTATA AL PROGETTO]]</f>
        <v>0</v>
      </c>
      <c r="O19" s="121">
        <f>_xlfn.IFNA(VLOOKUP(FornitoriCosti[[#This Row],[COMMITTENTE]],Anagrafica!$C$16:$D$20,2,FALSE),"NO")</f>
        <v>0</v>
      </c>
      <c r="P19" s="58">
        <f>_xlfn.IFNA(VLOOKUP(FornitoriCosti[[#This Row],[IMPEGNO
]],FornitoriElenco[],9,FALSE),0)</f>
        <v>0</v>
      </c>
    </row>
    <row r="20" spans="1:16" s="131" customFormat="1" x14ac:dyDescent="0.25">
      <c r="A20" s="44"/>
      <c r="B20" s="44"/>
      <c r="C20" s="109" t="str">
        <f>_xlfn.IFNA(VLOOKUP(FornitoriCosti[[#This Row],[IMPEGNO
]],FornitoriElenco[[Impegno]:[COMMITTENTE
Selezionare il Soggetto che ha sostenuto la spesa]],2,FALSE),"")</f>
        <v/>
      </c>
      <c r="D20" s="44"/>
      <c r="E20" s="122"/>
      <c r="F20" s="123"/>
      <c r="G20" s="114"/>
      <c r="H20" s="197">
        <f>FornitoriCosti[[#This Row],[IMPORTO NETTO (IMPONIBILE)]]*FornitoriCosti[[#This Row],[Aliquota IVA]]</f>
        <v>0</v>
      </c>
      <c r="I20" s="197">
        <f t="shared" si="0"/>
        <v>0</v>
      </c>
      <c r="J20" s="114"/>
      <c r="K20" s="44"/>
      <c r="L20" s="123"/>
      <c r="M20" s="214"/>
      <c r="N20" s="197">
        <f>IF(FornitoriCosti[[#This Row],[IVA Indetraibile]]="NO",FornitoriCosti[[#This Row],[IMPORTO LIQUIDATO]]/(1+FornitoriCosti[[#This Row],[Aliquota IVA]]),FornitoriCosti[[#This Row],[IMPORTO LIQUIDATO]])*FornitoriCosti[[#This Row],[QUOTA IMPUTATA AL PROGETTO]]</f>
        <v>0</v>
      </c>
      <c r="O20" s="121">
        <f>_xlfn.IFNA(VLOOKUP(FornitoriCosti[[#This Row],[COMMITTENTE]],Anagrafica!$C$16:$D$20,2,FALSE),"NO")</f>
        <v>0</v>
      </c>
      <c r="P20" s="58">
        <f>_xlfn.IFNA(VLOOKUP(FornitoriCosti[[#This Row],[IMPEGNO
]],FornitoriElenco[],9,FALSE),0)</f>
        <v>0</v>
      </c>
    </row>
    <row r="21" spans="1:16" s="131" customFormat="1" x14ac:dyDescent="0.25">
      <c r="A21" s="44"/>
      <c r="B21" s="44"/>
      <c r="C21" s="109" t="str">
        <f>_xlfn.IFNA(VLOOKUP(FornitoriCosti[[#This Row],[IMPEGNO
]],FornitoriElenco[[Impegno]:[COMMITTENTE
Selezionare il Soggetto che ha sostenuto la spesa]],2,FALSE),"")</f>
        <v/>
      </c>
      <c r="D21" s="44"/>
      <c r="E21" s="122"/>
      <c r="F21" s="123"/>
      <c r="G21" s="114"/>
      <c r="H21" s="197">
        <f>FornitoriCosti[[#This Row],[IMPORTO NETTO (IMPONIBILE)]]*FornitoriCosti[[#This Row],[Aliquota IVA]]</f>
        <v>0</v>
      </c>
      <c r="I21" s="197">
        <f t="shared" si="0"/>
        <v>0</v>
      </c>
      <c r="J21" s="114"/>
      <c r="K21" s="44"/>
      <c r="L21" s="123"/>
      <c r="M21" s="214"/>
      <c r="N21" s="197">
        <f>IF(FornitoriCosti[[#This Row],[IVA Indetraibile]]="NO",FornitoriCosti[[#This Row],[IMPORTO LIQUIDATO]]/(1+FornitoriCosti[[#This Row],[Aliquota IVA]]),FornitoriCosti[[#This Row],[IMPORTO LIQUIDATO]])*FornitoriCosti[[#This Row],[QUOTA IMPUTATA AL PROGETTO]]</f>
        <v>0</v>
      </c>
      <c r="O21" s="121">
        <f>_xlfn.IFNA(VLOOKUP(FornitoriCosti[[#This Row],[COMMITTENTE]],Anagrafica!$C$16:$D$20,2,FALSE),"NO")</f>
        <v>0</v>
      </c>
      <c r="P21" s="58">
        <f>_xlfn.IFNA(VLOOKUP(FornitoriCosti[[#This Row],[IMPEGNO
]],FornitoriElenco[],9,FALSE),0)</f>
        <v>0</v>
      </c>
    </row>
    <row r="22" spans="1:16" s="131" customFormat="1" x14ac:dyDescent="0.25">
      <c r="A22" s="44"/>
      <c r="B22" s="44"/>
      <c r="C22" s="109" t="str">
        <f>_xlfn.IFNA(VLOOKUP(FornitoriCosti[[#This Row],[IMPEGNO
]],FornitoriElenco[[Impegno]:[COMMITTENTE
Selezionare il Soggetto che ha sostenuto la spesa]],2,FALSE),"")</f>
        <v/>
      </c>
      <c r="D22" s="44"/>
      <c r="E22" s="122"/>
      <c r="F22" s="123"/>
      <c r="G22" s="114"/>
      <c r="H22" s="197">
        <f>FornitoriCosti[[#This Row],[IMPORTO NETTO (IMPONIBILE)]]*FornitoriCosti[[#This Row],[Aliquota IVA]]</f>
        <v>0</v>
      </c>
      <c r="I22" s="197">
        <f t="shared" si="0"/>
        <v>0</v>
      </c>
      <c r="J22" s="114"/>
      <c r="K22" s="44"/>
      <c r="L22" s="123"/>
      <c r="M22" s="214"/>
      <c r="N22" s="197">
        <f>IF(FornitoriCosti[[#This Row],[IVA Indetraibile]]="NO",FornitoriCosti[[#This Row],[IMPORTO LIQUIDATO]]/(1+FornitoriCosti[[#This Row],[Aliquota IVA]]),FornitoriCosti[[#This Row],[IMPORTO LIQUIDATO]])*FornitoriCosti[[#This Row],[QUOTA IMPUTATA AL PROGETTO]]</f>
        <v>0</v>
      </c>
      <c r="O22" s="121">
        <f>_xlfn.IFNA(VLOOKUP(FornitoriCosti[[#This Row],[COMMITTENTE]],Anagrafica!$C$16:$D$20,2,FALSE),"NO")</f>
        <v>0</v>
      </c>
      <c r="P22" s="58">
        <f>_xlfn.IFNA(VLOOKUP(FornitoriCosti[[#This Row],[IMPEGNO
]],FornitoriElenco[],9,FALSE),0)</f>
        <v>0</v>
      </c>
    </row>
    <row r="23" spans="1:16" s="131" customFormat="1" x14ac:dyDescent="0.25">
      <c r="A23" s="44"/>
      <c r="B23" s="44"/>
      <c r="C23" s="109" t="str">
        <f>_xlfn.IFNA(VLOOKUP(FornitoriCosti[[#This Row],[IMPEGNO
]],FornitoriElenco[[Impegno]:[COMMITTENTE
Selezionare il Soggetto che ha sostenuto la spesa]],2,FALSE),"")</f>
        <v/>
      </c>
      <c r="D23" s="44"/>
      <c r="E23" s="122"/>
      <c r="F23" s="123"/>
      <c r="G23" s="114"/>
      <c r="H23" s="197">
        <f>FornitoriCosti[[#This Row],[IMPORTO NETTO (IMPONIBILE)]]*FornitoriCosti[[#This Row],[Aliquota IVA]]</f>
        <v>0</v>
      </c>
      <c r="I23" s="197">
        <f t="shared" si="0"/>
        <v>0</v>
      </c>
      <c r="J23" s="114"/>
      <c r="K23" s="44"/>
      <c r="L23" s="123"/>
      <c r="M23" s="214"/>
      <c r="N23" s="197">
        <f>IF(FornitoriCosti[[#This Row],[IVA Indetraibile]]="NO",FornitoriCosti[[#This Row],[IMPORTO LIQUIDATO]]/(1+FornitoriCosti[[#This Row],[Aliquota IVA]]),FornitoriCosti[[#This Row],[IMPORTO LIQUIDATO]])*FornitoriCosti[[#This Row],[QUOTA IMPUTATA AL PROGETTO]]</f>
        <v>0</v>
      </c>
      <c r="O23" s="121">
        <f>_xlfn.IFNA(VLOOKUP(FornitoriCosti[[#This Row],[COMMITTENTE]],Anagrafica!$C$16:$D$20,2,FALSE),"NO")</f>
        <v>0</v>
      </c>
      <c r="P23" s="58">
        <f>_xlfn.IFNA(VLOOKUP(FornitoriCosti[[#This Row],[IMPEGNO
]],FornitoriElenco[],9,FALSE),0)</f>
        <v>0</v>
      </c>
    </row>
    <row r="24" spans="1:16" s="131" customFormat="1" x14ac:dyDescent="0.25">
      <c r="A24" s="44"/>
      <c r="B24" s="44"/>
      <c r="C24" s="109" t="str">
        <f>_xlfn.IFNA(VLOOKUP(FornitoriCosti[[#This Row],[IMPEGNO
]],FornitoriElenco[[Impegno]:[COMMITTENTE
Selezionare il Soggetto che ha sostenuto la spesa]],2,FALSE),"")</f>
        <v/>
      </c>
      <c r="D24" s="44"/>
      <c r="E24" s="122"/>
      <c r="F24" s="123"/>
      <c r="G24" s="114"/>
      <c r="H24" s="197">
        <f>FornitoriCosti[[#This Row],[IMPORTO NETTO (IMPONIBILE)]]*FornitoriCosti[[#This Row],[Aliquota IVA]]</f>
        <v>0</v>
      </c>
      <c r="I24" s="197">
        <f t="shared" si="0"/>
        <v>0</v>
      </c>
      <c r="J24" s="114"/>
      <c r="K24" s="44"/>
      <c r="L24" s="123"/>
      <c r="M24" s="214"/>
      <c r="N24" s="197">
        <f>IF(FornitoriCosti[[#This Row],[IVA Indetraibile]]="NO",FornitoriCosti[[#This Row],[IMPORTO LIQUIDATO]]/(1+FornitoriCosti[[#This Row],[Aliquota IVA]]),FornitoriCosti[[#This Row],[IMPORTO LIQUIDATO]])*FornitoriCosti[[#This Row],[QUOTA IMPUTATA AL PROGETTO]]</f>
        <v>0</v>
      </c>
      <c r="O24" s="121">
        <f>_xlfn.IFNA(VLOOKUP(FornitoriCosti[[#This Row],[COMMITTENTE]],Anagrafica!$C$16:$D$20,2,FALSE),"NO")</f>
        <v>0</v>
      </c>
      <c r="P24" s="58">
        <f>_xlfn.IFNA(VLOOKUP(FornitoriCosti[[#This Row],[IMPEGNO
]],FornitoriElenco[],9,FALSE),0)</f>
        <v>0</v>
      </c>
    </row>
    <row r="25" spans="1:16" s="131" customFormat="1" x14ac:dyDescent="0.25">
      <c r="A25" s="44"/>
      <c r="B25" s="44"/>
      <c r="C25" s="109" t="str">
        <f>_xlfn.IFNA(VLOOKUP(FornitoriCosti[[#This Row],[IMPEGNO
]],FornitoriElenco[[Impegno]:[COMMITTENTE
Selezionare il Soggetto che ha sostenuto la spesa]],2,FALSE),"")</f>
        <v/>
      </c>
      <c r="D25" s="44"/>
      <c r="E25" s="122"/>
      <c r="F25" s="123"/>
      <c r="G25" s="114"/>
      <c r="H25" s="197">
        <f>FornitoriCosti[[#This Row],[IMPORTO NETTO (IMPONIBILE)]]*FornitoriCosti[[#This Row],[Aliquota IVA]]</f>
        <v>0</v>
      </c>
      <c r="I25" s="197">
        <f t="shared" si="0"/>
        <v>0</v>
      </c>
      <c r="J25" s="114"/>
      <c r="K25" s="44"/>
      <c r="L25" s="123"/>
      <c r="M25" s="214"/>
      <c r="N25" s="197">
        <f>IF(FornitoriCosti[[#This Row],[IVA Indetraibile]]="NO",FornitoriCosti[[#This Row],[IMPORTO LIQUIDATO]]/(1+FornitoriCosti[[#This Row],[Aliquota IVA]]),FornitoriCosti[[#This Row],[IMPORTO LIQUIDATO]])*FornitoriCosti[[#This Row],[QUOTA IMPUTATA AL PROGETTO]]</f>
        <v>0</v>
      </c>
      <c r="O25" s="121">
        <f>_xlfn.IFNA(VLOOKUP(FornitoriCosti[[#This Row],[COMMITTENTE]],Anagrafica!$C$16:$D$20,2,FALSE),"NO")</f>
        <v>0</v>
      </c>
      <c r="P25" s="58">
        <f>_xlfn.IFNA(VLOOKUP(FornitoriCosti[[#This Row],[IMPEGNO
]],FornitoriElenco[],9,FALSE),0)</f>
        <v>0</v>
      </c>
    </row>
    <row r="26" spans="1:16" s="131" customFormat="1" x14ac:dyDescent="0.25">
      <c r="A26" s="44"/>
      <c r="B26" s="44"/>
      <c r="C26" s="109" t="str">
        <f>_xlfn.IFNA(VLOOKUP(FornitoriCosti[[#This Row],[IMPEGNO
]],FornitoriElenco[[Impegno]:[COMMITTENTE
Selezionare il Soggetto che ha sostenuto la spesa]],2,FALSE),"")</f>
        <v/>
      </c>
      <c r="D26" s="44"/>
      <c r="E26" s="122"/>
      <c r="F26" s="123"/>
      <c r="G26" s="114"/>
      <c r="H26" s="197">
        <f>FornitoriCosti[[#This Row],[IMPORTO NETTO (IMPONIBILE)]]*FornitoriCosti[[#This Row],[Aliquota IVA]]</f>
        <v>0</v>
      </c>
      <c r="I26" s="197">
        <f t="shared" si="0"/>
        <v>0</v>
      </c>
      <c r="J26" s="114"/>
      <c r="K26" s="44"/>
      <c r="L26" s="123"/>
      <c r="M26" s="214"/>
      <c r="N26" s="197">
        <f>IF(FornitoriCosti[[#This Row],[IVA Indetraibile]]="NO",FornitoriCosti[[#This Row],[IMPORTO LIQUIDATO]]/(1+FornitoriCosti[[#This Row],[Aliquota IVA]]),FornitoriCosti[[#This Row],[IMPORTO LIQUIDATO]])*FornitoriCosti[[#This Row],[QUOTA IMPUTATA AL PROGETTO]]</f>
        <v>0</v>
      </c>
      <c r="O26" s="121">
        <f>_xlfn.IFNA(VLOOKUP(FornitoriCosti[[#This Row],[COMMITTENTE]],Anagrafica!$C$16:$D$20,2,FALSE),"NO")</f>
        <v>0</v>
      </c>
      <c r="P26" s="58">
        <f>_xlfn.IFNA(VLOOKUP(FornitoriCosti[[#This Row],[IMPEGNO
]],FornitoriElenco[],9,FALSE),0)</f>
        <v>0</v>
      </c>
    </row>
    <row r="27" spans="1:16" s="131" customFormat="1" x14ac:dyDescent="0.25">
      <c r="A27" s="44"/>
      <c r="B27" s="44"/>
      <c r="C27" s="109" t="str">
        <f>_xlfn.IFNA(VLOOKUP(FornitoriCosti[[#This Row],[IMPEGNO
]],FornitoriElenco[[Impegno]:[COMMITTENTE
Selezionare il Soggetto che ha sostenuto la spesa]],2,FALSE),"")</f>
        <v/>
      </c>
      <c r="D27" s="44"/>
      <c r="E27" s="122"/>
      <c r="F27" s="123"/>
      <c r="G27" s="114"/>
      <c r="H27" s="197">
        <f>FornitoriCosti[[#This Row],[IMPORTO NETTO (IMPONIBILE)]]*FornitoriCosti[[#This Row],[Aliquota IVA]]</f>
        <v>0</v>
      </c>
      <c r="I27" s="197">
        <f t="shared" si="0"/>
        <v>0</v>
      </c>
      <c r="J27" s="114"/>
      <c r="K27" s="44"/>
      <c r="L27" s="123"/>
      <c r="M27" s="214"/>
      <c r="N27" s="197">
        <f>IF(FornitoriCosti[[#This Row],[IVA Indetraibile]]="NO",FornitoriCosti[[#This Row],[IMPORTO LIQUIDATO]]/(1+FornitoriCosti[[#This Row],[Aliquota IVA]]),FornitoriCosti[[#This Row],[IMPORTO LIQUIDATO]])*FornitoriCosti[[#This Row],[QUOTA IMPUTATA AL PROGETTO]]</f>
        <v>0</v>
      </c>
      <c r="O27" s="121">
        <f>_xlfn.IFNA(VLOOKUP(FornitoriCosti[[#This Row],[COMMITTENTE]],Anagrafica!$C$16:$D$20,2,FALSE),"NO")</f>
        <v>0</v>
      </c>
      <c r="P27" s="58">
        <f>_xlfn.IFNA(VLOOKUP(FornitoriCosti[[#This Row],[IMPEGNO
]],FornitoriElenco[],9,FALSE),0)</f>
        <v>0</v>
      </c>
    </row>
    <row r="28" spans="1:16" s="131" customFormat="1" x14ac:dyDescent="0.25">
      <c r="A28" s="44"/>
      <c r="B28" s="44"/>
      <c r="C28" s="109" t="str">
        <f>_xlfn.IFNA(VLOOKUP(FornitoriCosti[[#This Row],[IMPEGNO
]],FornitoriElenco[[Impegno]:[COMMITTENTE
Selezionare il Soggetto che ha sostenuto la spesa]],2,FALSE),"")</f>
        <v/>
      </c>
      <c r="D28" s="44"/>
      <c r="E28" s="122"/>
      <c r="F28" s="123"/>
      <c r="G28" s="114"/>
      <c r="H28" s="197">
        <f>FornitoriCosti[[#This Row],[IMPORTO NETTO (IMPONIBILE)]]*FornitoriCosti[[#This Row],[Aliquota IVA]]</f>
        <v>0</v>
      </c>
      <c r="I28" s="197">
        <f t="shared" si="0"/>
        <v>0</v>
      </c>
      <c r="J28" s="114"/>
      <c r="K28" s="44"/>
      <c r="L28" s="123"/>
      <c r="M28" s="214"/>
      <c r="N28" s="197">
        <f>IF(FornitoriCosti[[#This Row],[IVA Indetraibile]]="NO",FornitoriCosti[[#This Row],[IMPORTO LIQUIDATO]]/(1+FornitoriCosti[[#This Row],[Aliquota IVA]]),FornitoriCosti[[#This Row],[IMPORTO LIQUIDATO]])*FornitoriCosti[[#This Row],[QUOTA IMPUTATA AL PROGETTO]]</f>
        <v>0</v>
      </c>
      <c r="O28" s="121">
        <f>_xlfn.IFNA(VLOOKUP(FornitoriCosti[[#This Row],[COMMITTENTE]],Anagrafica!$C$16:$D$20,2,FALSE),"NO")</f>
        <v>0</v>
      </c>
      <c r="P28" s="58">
        <f>_xlfn.IFNA(VLOOKUP(FornitoriCosti[[#This Row],[IMPEGNO
]],FornitoriElenco[],9,FALSE),0)</f>
        <v>0</v>
      </c>
    </row>
    <row r="29" spans="1:16" s="131" customFormat="1" x14ac:dyDescent="0.25">
      <c r="A29" s="44"/>
      <c r="B29" s="44"/>
      <c r="C29" s="109" t="str">
        <f>_xlfn.IFNA(VLOOKUP(FornitoriCosti[[#This Row],[IMPEGNO
]],FornitoriElenco[[Impegno]:[COMMITTENTE
Selezionare il Soggetto che ha sostenuto la spesa]],2,FALSE),"")</f>
        <v/>
      </c>
      <c r="D29" s="44"/>
      <c r="E29" s="122"/>
      <c r="F29" s="123"/>
      <c r="G29" s="114"/>
      <c r="H29" s="197">
        <f>FornitoriCosti[[#This Row],[IMPORTO NETTO (IMPONIBILE)]]*FornitoriCosti[[#This Row],[Aliquota IVA]]</f>
        <v>0</v>
      </c>
      <c r="I29" s="197">
        <f t="shared" si="0"/>
        <v>0</v>
      </c>
      <c r="J29" s="114"/>
      <c r="K29" s="44"/>
      <c r="L29" s="123"/>
      <c r="M29" s="214"/>
      <c r="N29" s="197">
        <f>IF(FornitoriCosti[[#This Row],[IVA Indetraibile]]="NO",FornitoriCosti[[#This Row],[IMPORTO LIQUIDATO]]/(1+FornitoriCosti[[#This Row],[Aliquota IVA]]),FornitoriCosti[[#This Row],[IMPORTO LIQUIDATO]])*FornitoriCosti[[#This Row],[QUOTA IMPUTATA AL PROGETTO]]</f>
        <v>0</v>
      </c>
      <c r="O29" s="121">
        <f>_xlfn.IFNA(VLOOKUP(FornitoriCosti[[#This Row],[COMMITTENTE]],Anagrafica!$C$16:$D$20,2,FALSE),"NO")</f>
        <v>0</v>
      </c>
      <c r="P29" s="58">
        <f>_xlfn.IFNA(VLOOKUP(FornitoriCosti[[#This Row],[IMPEGNO
]],FornitoriElenco[],9,FALSE),0)</f>
        <v>0</v>
      </c>
    </row>
    <row r="30" spans="1:16" s="131" customFormat="1" x14ac:dyDescent="0.25">
      <c r="A30" s="44"/>
      <c r="B30" s="44"/>
      <c r="C30" s="109" t="str">
        <f>_xlfn.IFNA(VLOOKUP(FornitoriCosti[[#This Row],[IMPEGNO
]],FornitoriElenco[[Impegno]:[COMMITTENTE
Selezionare il Soggetto che ha sostenuto la spesa]],2,FALSE),"")</f>
        <v/>
      </c>
      <c r="D30" s="44"/>
      <c r="E30" s="122"/>
      <c r="F30" s="123"/>
      <c r="G30" s="114"/>
      <c r="H30" s="197">
        <f>FornitoriCosti[[#This Row],[IMPORTO NETTO (IMPONIBILE)]]*FornitoriCosti[[#This Row],[Aliquota IVA]]</f>
        <v>0</v>
      </c>
      <c r="I30" s="197">
        <f t="shared" si="0"/>
        <v>0</v>
      </c>
      <c r="J30" s="114"/>
      <c r="K30" s="44"/>
      <c r="L30" s="123"/>
      <c r="M30" s="214"/>
      <c r="N30" s="197">
        <f>IF(FornitoriCosti[[#This Row],[IVA Indetraibile]]="NO",FornitoriCosti[[#This Row],[IMPORTO LIQUIDATO]]/(1+FornitoriCosti[[#This Row],[Aliquota IVA]]),FornitoriCosti[[#This Row],[IMPORTO LIQUIDATO]])*FornitoriCosti[[#This Row],[QUOTA IMPUTATA AL PROGETTO]]</f>
        <v>0</v>
      </c>
      <c r="O30" s="121">
        <f>_xlfn.IFNA(VLOOKUP(FornitoriCosti[[#This Row],[COMMITTENTE]],Anagrafica!$C$16:$D$20,2,FALSE),"NO")</f>
        <v>0</v>
      </c>
      <c r="P30" s="58">
        <f>_xlfn.IFNA(VLOOKUP(FornitoriCosti[[#This Row],[IMPEGNO
]],FornitoriElenco[],9,FALSE),0)</f>
        <v>0</v>
      </c>
    </row>
    <row r="31" spans="1:16" s="131" customFormat="1" x14ac:dyDescent="0.25">
      <c r="A31" s="44"/>
      <c r="B31" s="44"/>
      <c r="C31" s="109" t="str">
        <f>_xlfn.IFNA(VLOOKUP(FornitoriCosti[[#This Row],[IMPEGNO
]],FornitoriElenco[[Impegno]:[COMMITTENTE
Selezionare il Soggetto che ha sostenuto la spesa]],2,FALSE),"")</f>
        <v/>
      </c>
      <c r="D31" s="44"/>
      <c r="E31" s="122"/>
      <c r="F31" s="123"/>
      <c r="G31" s="114"/>
      <c r="H31" s="197">
        <f>FornitoriCosti[[#This Row],[IMPORTO NETTO (IMPONIBILE)]]*FornitoriCosti[[#This Row],[Aliquota IVA]]</f>
        <v>0</v>
      </c>
      <c r="I31" s="197">
        <f t="shared" si="0"/>
        <v>0</v>
      </c>
      <c r="J31" s="114"/>
      <c r="K31" s="44"/>
      <c r="L31" s="123"/>
      <c r="M31" s="214"/>
      <c r="N31" s="197">
        <f>IF(FornitoriCosti[[#This Row],[IVA Indetraibile]]="NO",FornitoriCosti[[#This Row],[IMPORTO LIQUIDATO]]/(1+FornitoriCosti[[#This Row],[Aliquota IVA]]),FornitoriCosti[[#This Row],[IMPORTO LIQUIDATO]])*FornitoriCosti[[#This Row],[QUOTA IMPUTATA AL PROGETTO]]</f>
        <v>0</v>
      </c>
      <c r="O31" s="121">
        <f>_xlfn.IFNA(VLOOKUP(FornitoriCosti[[#This Row],[COMMITTENTE]],Anagrafica!$C$16:$D$20,2,FALSE),"NO")</f>
        <v>0</v>
      </c>
      <c r="P31" s="58">
        <f>_xlfn.IFNA(VLOOKUP(FornitoriCosti[[#This Row],[IMPEGNO
]],FornitoriElenco[],9,FALSE),0)</f>
        <v>0</v>
      </c>
    </row>
    <row r="32" spans="1:16" s="131" customFormat="1" x14ac:dyDescent="0.25">
      <c r="A32" s="44"/>
      <c r="B32" s="44"/>
      <c r="C32" s="109" t="str">
        <f>_xlfn.IFNA(VLOOKUP(FornitoriCosti[[#This Row],[IMPEGNO
]],FornitoriElenco[[Impegno]:[COMMITTENTE
Selezionare il Soggetto che ha sostenuto la spesa]],2,FALSE),"")</f>
        <v/>
      </c>
      <c r="D32" s="44"/>
      <c r="E32" s="122"/>
      <c r="F32" s="123"/>
      <c r="G32" s="114"/>
      <c r="H32" s="197">
        <f>FornitoriCosti[[#This Row],[IMPORTO NETTO (IMPONIBILE)]]*FornitoriCosti[[#This Row],[Aliquota IVA]]</f>
        <v>0</v>
      </c>
      <c r="I32" s="197">
        <f t="shared" si="0"/>
        <v>0</v>
      </c>
      <c r="J32" s="114"/>
      <c r="K32" s="44"/>
      <c r="L32" s="123"/>
      <c r="M32" s="214"/>
      <c r="N32" s="197">
        <f>IF(FornitoriCosti[[#This Row],[IVA Indetraibile]]="NO",FornitoriCosti[[#This Row],[IMPORTO LIQUIDATO]]/(1+FornitoriCosti[[#This Row],[Aliquota IVA]]),FornitoriCosti[[#This Row],[IMPORTO LIQUIDATO]])*FornitoriCosti[[#This Row],[QUOTA IMPUTATA AL PROGETTO]]</f>
        <v>0</v>
      </c>
      <c r="O32" s="121">
        <f>_xlfn.IFNA(VLOOKUP(FornitoriCosti[[#This Row],[COMMITTENTE]],Anagrafica!$C$16:$D$20,2,FALSE),"NO")</f>
        <v>0</v>
      </c>
      <c r="P32" s="58">
        <f>_xlfn.IFNA(VLOOKUP(FornitoriCosti[[#This Row],[IMPEGNO
]],FornitoriElenco[],9,FALSE),0)</f>
        <v>0</v>
      </c>
    </row>
    <row r="33" spans="1:16" s="131" customFormat="1" x14ac:dyDescent="0.25">
      <c r="A33" s="44"/>
      <c r="B33" s="44"/>
      <c r="C33" s="109" t="str">
        <f>_xlfn.IFNA(VLOOKUP(FornitoriCosti[[#This Row],[IMPEGNO
]],FornitoriElenco[[Impegno]:[COMMITTENTE
Selezionare il Soggetto che ha sostenuto la spesa]],2,FALSE),"")</f>
        <v/>
      </c>
      <c r="D33" s="44"/>
      <c r="E33" s="122"/>
      <c r="F33" s="123"/>
      <c r="G33" s="114"/>
      <c r="H33" s="197">
        <f>FornitoriCosti[[#This Row],[IMPORTO NETTO (IMPONIBILE)]]*FornitoriCosti[[#This Row],[Aliquota IVA]]</f>
        <v>0</v>
      </c>
      <c r="I33" s="197">
        <f t="shared" si="0"/>
        <v>0</v>
      </c>
      <c r="J33" s="114"/>
      <c r="K33" s="44"/>
      <c r="L33" s="123"/>
      <c r="M33" s="214"/>
      <c r="N33" s="197">
        <f>IF(FornitoriCosti[[#This Row],[IVA Indetraibile]]="NO",FornitoriCosti[[#This Row],[IMPORTO LIQUIDATO]]/(1+FornitoriCosti[[#This Row],[Aliquota IVA]]),FornitoriCosti[[#This Row],[IMPORTO LIQUIDATO]])*FornitoriCosti[[#This Row],[QUOTA IMPUTATA AL PROGETTO]]</f>
        <v>0</v>
      </c>
      <c r="O33" s="121">
        <f>_xlfn.IFNA(VLOOKUP(FornitoriCosti[[#This Row],[COMMITTENTE]],Anagrafica!$C$16:$D$20,2,FALSE),"NO")</f>
        <v>0</v>
      </c>
      <c r="P33" s="58">
        <f>_xlfn.IFNA(VLOOKUP(FornitoriCosti[[#This Row],[IMPEGNO
]],FornitoriElenco[],9,FALSE),0)</f>
        <v>0</v>
      </c>
    </row>
    <row r="34" spans="1:16" s="131" customFormat="1" x14ac:dyDescent="0.25">
      <c r="A34" s="44"/>
      <c r="B34" s="44"/>
      <c r="C34" s="109" t="str">
        <f>_xlfn.IFNA(VLOOKUP(FornitoriCosti[[#This Row],[IMPEGNO
]],FornitoriElenco[[Impegno]:[COMMITTENTE
Selezionare il Soggetto che ha sostenuto la spesa]],2,FALSE),"")</f>
        <v/>
      </c>
      <c r="D34" s="44"/>
      <c r="E34" s="122"/>
      <c r="F34" s="123"/>
      <c r="G34" s="114"/>
      <c r="H34" s="197">
        <f>FornitoriCosti[[#This Row],[IMPORTO NETTO (IMPONIBILE)]]*FornitoriCosti[[#This Row],[Aliquota IVA]]</f>
        <v>0</v>
      </c>
      <c r="I34" s="197">
        <f t="shared" si="0"/>
        <v>0</v>
      </c>
      <c r="J34" s="114"/>
      <c r="K34" s="44"/>
      <c r="L34" s="123"/>
      <c r="M34" s="214"/>
      <c r="N34" s="197">
        <f>IF(FornitoriCosti[[#This Row],[IVA Indetraibile]]="NO",FornitoriCosti[[#This Row],[IMPORTO LIQUIDATO]]/(1+FornitoriCosti[[#This Row],[Aliquota IVA]]),FornitoriCosti[[#This Row],[IMPORTO LIQUIDATO]])*FornitoriCosti[[#This Row],[QUOTA IMPUTATA AL PROGETTO]]</f>
        <v>0</v>
      </c>
      <c r="O34" s="121">
        <f>_xlfn.IFNA(VLOOKUP(FornitoriCosti[[#This Row],[COMMITTENTE]],Anagrafica!$C$16:$D$20,2,FALSE),"NO")</f>
        <v>0</v>
      </c>
      <c r="P34" s="58">
        <f>_xlfn.IFNA(VLOOKUP(FornitoriCosti[[#This Row],[IMPEGNO
]],FornitoriElenco[],9,FALSE),0)</f>
        <v>0</v>
      </c>
    </row>
    <row r="35" spans="1:16" s="131" customFormat="1" x14ac:dyDescent="0.25">
      <c r="A35" s="44"/>
      <c r="B35" s="44"/>
      <c r="C35" s="109" t="str">
        <f>_xlfn.IFNA(VLOOKUP(FornitoriCosti[[#This Row],[IMPEGNO
]],FornitoriElenco[[Impegno]:[COMMITTENTE
Selezionare il Soggetto che ha sostenuto la spesa]],2,FALSE),"")</f>
        <v/>
      </c>
      <c r="D35" s="44"/>
      <c r="E35" s="122"/>
      <c r="F35" s="123"/>
      <c r="G35" s="114"/>
      <c r="H35" s="197">
        <f>FornitoriCosti[[#This Row],[IMPORTO NETTO (IMPONIBILE)]]*FornitoriCosti[[#This Row],[Aliquota IVA]]</f>
        <v>0</v>
      </c>
      <c r="I35" s="197">
        <f t="shared" si="0"/>
        <v>0</v>
      </c>
      <c r="J35" s="114"/>
      <c r="K35" s="44"/>
      <c r="L35" s="123"/>
      <c r="M35" s="214"/>
      <c r="N35" s="197">
        <f>IF(FornitoriCosti[[#This Row],[IVA Indetraibile]]="NO",FornitoriCosti[[#This Row],[IMPORTO LIQUIDATO]]/(1+FornitoriCosti[[#This Row],[Aliquota IVA]]),FornitoriCosti[[#This Row],[IMPORTO LIQUIDATO]])*FornitoriCosti[[#This Row],[QUOTA IMPUTATA AL PROGETTO]]</f>
        <v>0</v>
      </c>
      <c r="O35" s="121">
        <f>_xlfn.IFNA(VLOOKUP(FornitoriCosti[[#This Row],[COMMITTENTE]],Anagrafica!$C$16:$D$20,2,FALSE),"NO")</f>
        <v>0</v>
      </c>
      <c r="P35" s="58">
        <f>_xlfn.IFNA(VLOOKUP(FornitoriCosti[[#This Row],[IMPEGNO
]],FornitoriElenco[],9,FALSE),0)</f>
        <v>0</v>
      </c>
    </row>
    <row r="36" spans="1:16" s="131" customFormat="1" x14ac:dyDescent="0.25">
      <c r="A36" s="44"/>
      <c r="B36" s="44"/>
      <c r="C36" s="109" t="str">
        <f>_xlfn.IFNA(VLOOKUP(FornitoriCosti[[#This Row],[IMPEGNO
]],FornitoriElenco[[Impegno]:[COMMITTENTE
Selezionare il Soggetto che ha sostenuto la spesa]],2,FALSE),"")</f>
        <v/>
      </c>
      <c r="D36" s="44"/>
      <c r="E36" s="122"/>
      <c r="F36" s="123"/>
      <c r="G36" s="114"/>
      <c r="H36" s="197">
        <f>FornitoriCosti[[#This Row],[IMPORTO NETTO (IMPONIBILE)]]*FornitoriCosti[[#This Row],[Aliquota IVA]]</f>
        <v>0</v>
      </c>
      <c r="I36" s="197">
        <f t="shared" si="0"/>
        <v>0</v>
      </c>
      <c r="J36" s="114"/>
      <c r="K36" s="44"/>
      <c r="L36" s="123"/>
      <c r="M36" s="214"/>
      <c r="N36" s="197">
        <f>IF(FornitoriCosti[[#This Row],[IVA Indetraibile]]="NO",FornitoriCosti[[#This Row],[IMPORTO LIQUIDATO]]/(1+FornitoriCosti[[#This Row],[Aliquota IVA]]),FornitoriCosti[[#This Row],[IMPORTO LIQUIDATO]])*FornitoriCosti[[#This Row],[QUOTA IMPUTATA AL PROGETTO]]</f>
        <v>0</v>
      </c>
      <c r="O36" s="121">
        <f>_xlfn.IFNA(VLOOKUP(FornitoriCosti[[#This Row],[COMMITTENTE]],Anagrafica!$C$16:$D$20,2,FALSE),"NO")</f>
        <v>0</v>
      </c>
      <c r="P36" s="58">
        <f>_xlfn.IFNA(VLOOKUP(FornitoriCosti[[#This Row],[IMPEGNO
]],FornitoriElenco[],9,FALSE),0)</f>
        <v>0</v>
      </c>
    </row>
    <row r="37" spans="1:16" s="131" customFormat="1" x14ac:dyDescent="0.25">
      <c r="A37" s="44"/>
      <c r="B37" s="44"/>
      <c r="C37" s="109" t="str">
        <f>_xlfn.IFNA(VLOOKUP(FornitoriCosti[[#This Row],[IMPEGNO
]],FornitoriElenco[[Impegno]:[COMMITTENTE
Selezionare il Soggetto che ha sostenuto la spesa]],2,FALSE),"")</f>
        <v/>
      </c>
      <c r="D37" s="44"/>
      <c r="E37" s="122"/>
      <c r="F37" s="123"/>
      <c r="G37" s="114"/>
      <c r="H37" s="197">
        <f>FornitoriCosti[[#This Row],[IMPORTO NETTO (IMPONIBILE)]]*FornitoriCosti[[#This Row],[Aliquota IVA]]</f>
        <v>0</v>
      </c>
      <c r="I37" s="197">
        <f t="shared" si="0"/>
        <v>0</v>
      </c>
      <c r="J37" s="114"/>
      <c r="K37" s="44"/>
      <c r="L37" s="123"/>
      <c r="M37" s="214"/>
      <c r="N37" s="197">
        <f>IF(FornitoriCosti[[#This Row],[IVA Indetraibile]]="NO",FornitoriCosti[[#This Row],[IMPORTO LIQUIDATO]]/(1+FornitoriCosti[[#This Row],[Aliquota IVA]]),FornitoriCosti[[#This Row],[IMPORTO LIQUIDATO]])*FornitoriCosti[[#This Row],[QUOTA IMPUTATA AL PROGETTO]]</f>
        <v>0</v>
      </c>
      <c r="O37" s="121">
        <f>_xlfn.IFNA(VLOOKUP(FornitoriCosti[[#This Row],[COMMITTENTE]],Anagrafica!$C$16:$D$20,2,FALSE),"NO")</f>
        <v>0</v>
      </c>
      <c r="P37" s="58">
        <f>_xlfn.IFNA(VLOOKUP(FornitoriCosti[[#This Row],[IMPEGNO
]],FornitoriElenco[],9,FALSE),0)</f>
        <v>0</v>
      </c>
    </row>
    <row r="38" spans="1:16" s="131" customFormat="1" x14ac:dyDescent="0.25">
      <c r="A38" s="44"/>
      <c r="B38" s="44"/>
      <c r="C38" s="109" t="str">
        <f>_xlfn.IFNA(VLOOKUP(FornitoriCosti[[#This Row],[IMPEGNO
]],FornitoriElenco[[Impegno]:[COMMITTENTE
Selezionare il Soggetto che ha sostenuto la spesa]],2,FALSE),"")</f>
        <v/>
      </c>
      <c r="D38" s="44"/>
      <c r="E38" s="122"/>
      <c r="F38" s="123"/>
      <c r="G38" s="114"/>
      <c r="H38" s="197">
        <f>FornitoriCosti[[#This Row],[IMPORTO NETTO (IMPONIBILE)]]*FornitoriCosti[[#This Row],[Aliquota IVA]]</f>
        <v>0</v>
      </c>
      <c r="I38" s="197">
        <f t="shared" si="0"/>
        <v>0</v>
      </c>
      <c r="J38" s="114"/>
      <c r="K38" s="44"/>
      <c r="L38" s="123"/>
      <c r="M38" s="214"/>
      <c r="N38" s="197">
        <f>IF(FornitoriCosti[[#This Row],[IVA Indetraibile]]="NO",FornitoriCosti[[#This Row],[IMPORTO LIQUIDATO]]/(1+FornitoriCosti[[#This Row],[Aliquota IVA]]),FornitoriCosti[[#This Row],[IMPORTO LIQUIDATO]])*FornitoriCosti[[#This Row],[QUOTA IMPUTATA AL PROGETTO]]</f>
        <v>0</v>
      </c>
      <c r="O38" s="121">
        <f>_xlfn.IFNA(VLOOKUP(FornitoriCosti[[#This Row],[COMMITTENTE]],Anagrafica!$C$16:$D$20,2,FALSE),"NO")</f>
        <v>0</v>
      </c>
      <c r="P38" s="58">
        <f>_xlfn.IFNA(VLOOKUP(FornitoriCosti[[#This Row],[IMPEGNO
]],FornitoriElenco[],9,FALSE),0)</f>
        <v>0</v>
      </c>
    </row>
    <row r="39" spans="1:16" s="131" customFormat="1" x14ac:dyDescent="0.25">
      <c r="A39" s="44"/>
      <c r="B39" s="44"/>
      <c r="C39" s="109" t="str">
        <f>_xlfn.IFNA(VLOOKUP(FornitoriCosti[[#This Row],[IMPEGNO
]],FornitoriElenco[[Impegno]:[COMMITTENTE
Selezionare il Soggetto che ha sostenuto la spesa]],2,FALSE),"")</f>
        <v/>
      </c>
      <c r="D39" s="44"/>
      <c r="E39" s="122"/>
      <c r="F39" s="123"/>
      <c r="G39" s="114"/>
      <c r="H39" s="197">
        <f>FornitoriCosti[[#This Row],[IMPORTO NETTO (IMPONIBILE)]]*FornitoriCosti[[#This Row],[Aliquota IVA]]</f>
        <v>0</v>
      </c>
      <c r="I39" s="197">
        <f t="shared" si="0"/>
        <v>0</v>
      </c>
      <c r="J39" s="114"/>
      <c r="K39" s="44"/>
      <c r="L39" s="123"/>
      <c r="M39" s="214"/>
      <c r="N39" s="197">
        <f>IF(FornitoriCosti[[#This Row],[IVA Indetraibile]]="NO",FornitoriCosti[[#This Row],[IMPORTO LIQUIDATO]]/(1+FornitoriCosti[[#This Row],[Aliquota IVA]]),FornitoriCosti[[#This Row],[IMPORTO LIQUIDATO]])*FornitoriCosti[[#This Row],[QUOTA IMPUTATA AL PROGETTO]]</f>
        <v>0</v>
      </c>
      <c r="O39" s="121">
        <f>_xlfn.IFNA(VLOOKUP(FornitoriCosti[[#This Row],[COMMITTENTE]],Anagrafica!$C$16:$D$20,2,FALSE),"NO")</f>
        <v>0</v>
      </c>
      <c r="P39" s="58">
        <f>_xlfn.IFNA(VLOOKUP(FornitoriCosti[[#This Row],[IMPEGNO
]],FornitoriElenco[],9,FALSE),0)</f>
        <v>0</v>
      </c>
    </row>
    <row r="40" spans="1:16" s="131" customFormat="1" x14ac:dyDescent="0.25">
      <c r="A40" s="44"/>
      <c r="B40" s="44"/>
      <c r="C40" s="109" t="str">
        <f>_xlfn.IFNA(VLOOKUP(FornitoriCosti[[#This Row],[IMPEGNO
]],FornitoriElenco[[Impegno]:[COMMITTENTE
Selezionare il Soggetto che ha sostenuto la spesa]],2,FALSE),"")</f>
        <v/>
      </c>
      <c r="D40" s="44"/>
      <c r="E40" s="122"/>
      <c r="F40" s="123"/>
      <c r="G40" s="114"/>
      <c r="H40" s="197">
        <f>FornitoriCosti[[#This Row],[IMPORTO NETTO (IMPONIBILE)]]*FornitoriCosti[[#This Row],[Aliquota IVA]]</f>
        <v>0</v>
      </c>
      <c r="I40" s="197">
        <f t="shared" si="0"/>
        <v>0</v>
      </c>
      <c r="J40" s="114"/>
      <c r="K40" s="44"/>
      <c r="L40" s="123"/>
      <c r="M40" s="214"/>
      <c r="N40" s="197">
        <f>IF(FornitoriCosti[[#This Row],[IVA Indetraibile]]="NO",FornitoriCosti[[#This Row],[IMPORTO LIQUIDATO]]/(1+FornitoriCosti[[#This Row],[Aliquota IVA]]),FornitoriCosti[[#This Row],[IMPORTO LIQUIDATO]])*FornitoriCosti[[#This Row],[QUOTA IMPUTATA AL PROGETTO]]</f>
        <v>0</v>
      </c>
      <c r="O40" s="121">
        <f>_xlfn.IFNA(VLOOKUP(FornitoriCosti[[#This Row],[COMMITTENTE]],Anagrafica!$C$16:$D$20,2,FALSE),"NO")</f>
        <v>0</v>
      </c>
      <c r="P40" s="58">
        <f>_xlfn.IFNA(VLOOKUP(FornitoriCosti[[#This Row],[IMPEGNO
]],FornitoriElenco[],9,FALSE),0)</f>
        <v>0</v>
      </c>
    </row>
    <row r="41" spans="1:16" s="131" customFormat="1" x14ac:dyDescent="0.25">
      <c r="A41" s="44"/>
      <c r="B41" s="44"/>
      <c r="C41" s="109" t="str">
        <f>_xlfn.IFNA(VLOOKUP(FornitoriCosti[[#This Row],[IMPEGNO
]],FornitoriElenco[[Impegno]:[COMMITTENTE
Selezionare il Soggetto che ha sostenuto la spesa]],2,FALSE),"")</f>
        <v/>
      </c>
      <c r="D41" s="44"/>
      <c r="E41" s="122"/>
      <c r="F41" s="123"/>
      <c r="G41" s="114"/>
      <c r="H41" s="197">
        <f>FornitoriCosti[[#This Row],[IMPORTO NETTO (IMPONIBILE)]]*FornitoriCosti[[#This Row],[Aliquota IVA]]</f>
        <v>0</v>
      </c>
      <c r="I41" s="197">
        <f t="shared" si="0"/>
        <v>0</v>
      </c>
      <c r="J41" s="114"/>
      <c r="K41" s="44"/>
      <c r="L41" s="123"/>
      <c r="M41" s="214"/>
      <c r="N41" s="197">
        <f>IF(FornitoriCosti[[#This Row],[IVA Indetraibile]]="NO",FornitoriCosti[[#This Row],[IMPORTO LIQUIDATO]]/(1+FornitoriCosti[[#This Row],[Aliquota IVA]]),FornitoriCosti[[#This Row],[IMPORTO LIQUIDATO]])*FornitoriCosti[[#This Row],[QUOTA IMPUTATA AL PROGETTO]]</f>
        <v>0</v>
      </c>
      <c r="O41" s="121">
        <f>_xlfn.IFNA(VLOOKUP(FornitoriCosti[[#This Row],[COMMITTENTE]],Anagrafica!$C$16:$D$20,2,FALSE),"NO")</f>
        <v>0</v>
      </c>
      <c r="P41" s="58">
        <f>_xlfn.IFNA(VLOOKUP(FornitoriCosti[[#This Row],[IMPEGNO
]],FornitoriElenco[],9,FALSE),0)</f>
        <v>0</v>
      </c>
    </row>
    <row r="42" spans="1:16" s="131" customFormat="1" x14ac:dyDescent="0.25">
      <c r="A42" s="44"/>
      <c r="B42" s="44"/>
      <c r="C42" s="109" t="str">
        <f>_xlfn.IFNA(VLOOKUP(FornitoriCosti[[#This Row],[IMPEGNO
]],FornitoriElenco[[Impegno]:[COMMITTENTE
Selezionare il Soggetto che ha sostenuto la spesa]],2,FALSE),"")</f>
        <v/>
      </c>
      <c r="D42" s="44"/>
      <c r="E42" s="122"/>
      <c r="F42" s="123"/>
      <c r="G42" s="114"/>
      <c r="H42" s="197">
        <f>FornitoriCosti[[#This Row],[IMPORTO NETTO (IMPONIBILE)]]*FornitoriCosti[[#This Row],[Aliquota IVA]]</f>
        <v>0</v>
      </c>
      <c r="I42" s="197">
        <f t="shared" si="0"/>
        <v>0</v>
      </c>
      <c r="J42" s="114"/>
      <c r="K42" s="44"/>
      <c r="L42" s="123"/>
      <c r="M42" s="214"/>
      <c r="N42" s="197">
        <f>IF(FornitoriCosti[[#This Row],[IVA Indetraibile]]="NO",FornitoriCosti[[#This Row],[IMPORTO LIQUIDATO]]/(1+FornitoriCosti[[#This Row],[Aliquota IVA]]),FornitoriCosti[[#This Row],[IMPORTO LIQUIDATO]])*FornitoriCosti[[#This Row],[QUOTA IMPUTATA AL PROGETTO]]</f>
        <v>0</v>
      </c>
      <c r="O42" s="121">
        <f>_xlfn.IFNA(VLOOKUP(FornitoriCosti[[#This Row],[COMMITTENTE]],Anagrafica!$C$16:$D$20,2,FALSE),"NO")</f>
        <v>0</v>
      </c>
      <c r="P42" s="58">
        <f>_xlfn.IFNA(VLOOKUP(FornitoriCosti[[#This Row],[IMPEGNO
]],FornitoriElenco[],9,FALSE),0)</f>
        <v>0</v>
      </c>
    </row>
    <row r="43" spans="1:16" s="131" customFormat="1" x14ac:dyDescent="0.25">
      <c r="A43" s="44"/>
      <c r="B43" s="44"/>
      <c r="C43" s="109" t="str">
        <f>_xlfn.IFNA(VLOOKUP(FornitoriCosti[[#This Row],[IMPEGNO
]],FornitoriElenco[[Impegno]:[COMMITTENTE
Selezionare il Soggetto che ha sostenuto la spesa]],2,FALSE),"")</f>
        <v/>
      </c>
      <c r="D43" s="44"/>
      <c r="E43" s="122"/>
      <c r="F43" s="123"/>
      <c r="G43" s="114"/>
      <c r="H43" s="197">
        <f>FornitoriCosti[[#This Row],[IMPORTO NETTO (IMPONIBILE)]]*FornitoriCosti[[#This Row],[Aliquota IVA]]</f>
        <v>0</v>
      </c>
      <c r="I43" s="197">
        <f t="shared" si="0"/>
        <v>0</v>
      </c>
      <c r="J43" s="114"/>
      <c r="K43" s="44"/>
      <c r="L43" s="123"/>
      <c r="M43" s="214"/>
      <c r="N43" s="197">
        <f>IF(FornitoriCosti[[#This Row],[IVA Indetraibile]]="NO",FornitoriCosti[[#This Row],[IMPORTO LIQUIDATO]]/(1+FornitoriCosti[[#This Row],[Aliquota IVA]]),FornitoriCosti[[#This Row],[IMPORTO LIQUIDATO]])*FornitoriCosti[[#This Row],[QUOTA IMPUTATA AL PROGETTO]]</f>
        <v>0</v>
      </c>
      <c r="O43" s="121">
        <f>_xlfn.IFNA(VLOOKUP(FornitoriCosti[[#This Row],[COMMITTENTE]],Anagrafica!$C$16:$D$20,2,FALSE),"NO")</f>
        <v>0</v>
      </c>
      <c r="P43" s="58">
        <f>_xlfn.IFNA(VLOOKUP(FornitoriCosti[[#This Row],[IMPEGNO
]],FornitoriElenco[],9,FALSE),0)</f>
        <v>0</v>
      </c>
    </row>
    <row r="44" spans="1:16" s="131" customFormat="1" x14ac:dyDescent="0.25">
      <c r="A44" s="44"/>
      <c r="B44" s="44"/>
      <c r="C44" s="109" t="str">
        <f>_xlfn.IFNA(VLOOKUP(FornitoriCosti[[#This Row],[IMPEGNO
]],FornitoriElenco[[Impegno]:[COMMITTENTE
Selezionare il Soggetto che ha sostenuto la spesa]],2,FALSE),"")</f>
        <v/>
      </c>
      <c r="D44" s="44"/>
      <c r="E44" s="122"/>
      <c r="F44" s="123"/>
      <c r="G44" s="114"/>
      <c r="H44" s="197">
        <f>FornitoriCosti[[#This Row],[IMPORTO NETTO (IMPONIBILE)]]*FornitoriCosti[[#This Row],[Aliquota IVA]]</f>
        <v>0</v>
      </c>
      <c r="I44" s="197">
        <f t="shared" si="0"/>
        <v>0</v>
      </c>
      <c r="J44" s="114"/>
      <c r="K44" s="44"/>
      <c r="L44" s="123"/>
      <c r="M44" s="214"/>
      <c r="N44" s="197">
        <f>IF(FornitoriCosti[[#This Row],[IVA Indetraibile]]="NO",FornitoriCosti[[#This Row],[IMPORTO LIQUIDATO]]/(1+FornitoriCosti[[#This Row],[Aliquota IVA]]),FornitoriCosti[[#This Row],[IMPORTO LIQUIDATO]])*FornitoriCosti[[#This Row],[QUOTA IMPUTATA AL PROGETTO]]</f>
        <v>0</v>
      </c>
      <c r="O44" s="121">
        <f>_xlfn.IFNA(VLOOKUP(FornitoriCosti[[#This Row],[COMMITTENTE]],Anagrafica!$C$16:$D$20,2,FALSE),"NO")</f>
        <v>0</v>
      </c>
      <c r="P44" s="58">
        <f>_xlfn.IFNA(VLOOKUP(FornitoriCosti[[#This Row],[IMPEGNO
]],FornitoriElenco[],9,FALSE),0)</f>
        <v>0</v>
      </c>
    </row>
    <row r="45" spans="1:16" s="131" customFormat="1" x14ac:dyDescent="0.25">
      <c r="A45" s="44"/>
      <c r="B45" s="44"/>
      <c r="C45" s="109" t="str">
        <f>_xlfn.IFNA(VLOOKUP(FornitoriCosti[[#This Row],[IMPEGNO
]],FornitoriElenco[[Impegno]:[COMMITTENTE
Selezionare il Soggetto che ha sostenuto la spesa]],2,FALSE),"")</f>
        <v/>
      </c>
      <c r="D45" s="44"/>
      <c r="E45" s="122"/>
      <c r="F45" s="123"/>
      <c r="G45" s="114"/>
      <c r="H45" s="197">
        <f>FornitoriCosti[[#This Row],[IMPORTO NETTO (IMPONIBILE)]]*FornitoriCosti[[#This Row],[Aliquota IVA]]</f>
        <v>0</v>
      </c>
      <c r="I45" s="197">
        <f t="shared" si="0"/>
        <v>0</v>
      </c>
      <c r="J45" s="114"/>
      <c r="K45" s="44"/>
      <c r="L45" s="123"/>
      <c r="M45" s="214"/>
      <c r="N45" s="197">
        <f>IF(FornitoriCosti[[#This Row],[IVA Indetraibile]]="NO",FornitoriCosti[[#This Row],[IMPORTO LIQUIDATO]]/(1+FornitoriCosti[[#This Row],[Aliquota IVA]]),FornitoriCosti[[#This Row],[IMPORTO LIQUIDATO]])*FornitoriCosti[[#This Row],[QUOTA IMPUTATA AL PROGETTO]]</f>
        <v>0</v>
      </c>
      <c r="O45" s="121">
        <f>_xlfn.IFNA(VLOOKUP(FornitoriCosti[[#This Row],[COMMITTENTE]],Anagrafica!$C$16:$D$20,2,FALSE),"NO")</f>
        <v>0</v>
      </c>
      <c r="P45" s="58">
        <f>_xlfn.IFNA(VLOOKUP(FornitoriCosti[[#This Row],[IMPEGNO
]],FornitoriElenco[],9,FALSE),0)</f>
        <v>0</v>
      </c>
    </row>
    <row r="46" spans="1:16" s="131" customFormat="1" x14ac:dyDescent="0.25">
      <c r="A46" s="44"/>
      <c r="B46" s="44"/>
      <c r="C46" s="109" t="str">
        <f>_xlfn.IFNA(VLOOKUP(FornitoriCosti[[#This Row],[IMPEGNO
]],FornitoriElenco[[Impegno]:[COMMITTENTE
Selezionare il Soggetto che ha sostenuto la spesa]],2,FALSE),"")</f>
        <v/>
      </c>
      <c r="D46" s="44"/>
      <c r="E46" s="122"/>
      <c r="F46" s="123"/>
      <c r="G46" s="114"/>
      <c r="H46" s="197">
        <f>FornitoriCosti[[#This Row],[IMPORTO NETTO (IMPONIBILE)]]*FornitoriCosti[[#This Row],[Aliquota IVA]]</f>
        <v>0</v>
      </c>
      <c r="I46" s="197">
        <f t="shared" si="0"/>
        <v>0</v>
      </c>
      <c r="J46" s="114"/>
      <c r="K46" s="44"/>
      <c r="L46" s="123"/>
      <c r="M46" s="214"/>
      <c r="N46" s="197">
        <f>IF(FornitoriCosti[[#This Row],[IVA Indetraibile]]="NO",FornitoriCosti[[#This Row],[IMPORTO LIQUIDATO]]/(1+FornitoriCosti[[#This Row],[Aliquota IVA]]),FornitoriCosti[[#This Row],[IMPORTO LIQUIDATO]])*FornitoriCosti[[#This Row],[QUOTA IMPUTATA AL PROGETTO]]</f>
        <v>0</v>
      </c>
      <c r="O46" s="121">
        <f>_xlfn.IFNA(VLOOKUP(FornitoriCosti[[#This Row],[COMMITTENTE]],Anagrafica!$C$16:$D$20,2,FALSE),"NO")</f>
        <v>0</v>
      </c>
      <c r="P46" s="58">
        <f>_xlfn.IFNA(VLOOKUP(FornitoriCosti[[#This Row],[IMPEGNO
]],FornitoriElenco[],9,FALSE),0)</f>
        <v>0</v>
      </c>
    </row>
    <row r="47" spans="1:16" s="131" customFormat="1" x14ac:dyDescent="0.25">
      <c r="A47" s="44"/>
      <c r="B47" s="44"/>
      <c r="C47" s="109" t="str">
        <f>_xlfn.IFNA(VLOOKUP(FornitoriCosti[[#This Row],[IMPEGNO
]],FornitoriElenco[[Impegno]:[COMMITTENTE
Selezionare il Soggetto che ha sostenuto la spesa]],2,FALSE),"")</f>
        <v/>
      </c>
      <c r="D47" s="44"/>
      <c r="E47" s="122"/>
      <c r="F47" s="123"/>
      <c r="G47" s="114"/>
      <c r="H47" s="197">
        <f>FornitoriCosti[[#This Row],[IMPORTO NETTO (IMPONIBILE)]]*FornitoriCosti[[#This Row],[Aliquota IVA]]</f>
        <v>0</v>
      </c>
      <c r="I47" s="197">
        <f t="shared" si="0"/>
        <v>0</v>
      </c>
      <c r="J47" s="114"/>
      <c r="K47" s="44"/>
      <c r="L47" s="123"/>
      <c r="M47" s="214"/>
      <c r="N47" s="197">
        <f>IF(FornitoriCosti[[#This Row],[IVA Indetraibile]]="NO",FornitoriCosti[[#This Row],[IMPORTO LIQUIDATO]]/(1+FornitoriCosti[[#This Row],[Aliquota IVA]]),FornitoriCosti[[#This Row],[IMPORTO LIQUIDATO]])*FornitoriCosti[[#This Row],[QUOTA IMPUTATA AL PROGETTO]]</f>
        <v>0</v>
      </c>
      <c r="O47" s="121">
        <f>_xlfn.IFNA(VLOOKUP(FornitoriCosti[[#This Row],[COMMITTENTE]],Anagrafica!$C$16:$D$20,2,FALSE),"NO")</f>
        <v>0</v>
      </c>
      <c r="P47" s="58">
        <f>_xlfn.IFNA(VLOOKUP(FornitoriCosti[[#This Row],[IMPEGNO
]],FornitoriElenco[],9,FALSE),0)</f>
        <v>0</v>
      </c>
    </row>
    <row r="48" spans="1:16" s="131" customFormat="1" x14ac:dyDescent="0.25">
      <c r="A48" s="44"/>
      <c r="B48" s="44"/>
      <c r="C48" s="109" t="str">
        <f>_xlfn.IFNA(VLOOKUP(FornitoriCosti[[#This Row],[IMPEGNO
]],FornitoriElenco[[Impegno]:[COMMITTENTE
Selezionare il Soggetto che ha sostenuto la spesa]],2,FALSE),"")</f>
        <v/>
      </c>
      <c r="D48" s="44"/>
      <c r="E48" s="122"/>
      <c r="F48" s="123"/>
      <c r="G48" s="114"/>
      <c r="H48" s="197">
        <f>FornitoriCosti[[#This Row],[IMPORTO NETTO (IMPONIBILE)]]*FornitoriCosti[[#This Row],[Aliquota IVA]]</f>
        <v>0</v>
      </c>
      <c r="I48" s="197">
        <f t="shared" si="0"/>
        <v>0</v>
      </c>
      <c r="J48" s="114"/>
      <c r="K48" s="44"/>
      <c r="L48" s="123"/>
      <c r="M48" s="214"/>
      <c r="N48" s="197">
        <f>IF(FornitoriCosti[[#This Row],[IVA Indetraibile]]="NO",FornitoriCosti[[#This Row],[IMPORTO LIQUIDATO]]/(1+FornitoriCosti[[#This Row],[Aliquota IVA]]),FornitoriCosti[[#This Row],[IMPORTO LIQUIDATO]])*FornitoriCosti[[#This Row],[QUOTA IMPUTATA AL PROGETTO]]</f>
        <v>0</v>
      </c>
      <c r="O48" s="121">
        <f>_xlfn.IFNA(VLOOKUP(FornitoriCosti[[#This Row],[COMMITTENTE]],Anagrafica!$C$16:$D$20,2,FALSE),"NO")</f>
        <v>0</v>
      </c>
      <c r="P48" s="58">
        <f>_xlfn.IFNA(VLOOKUP(FornitoriCosti[[#This Row],[IMPEGNO
]],FornitoriElenco[],9,FALSE),0)</f>
        <v>0</v>
      </c>
    </row>
    <row r="49" spans="1:16" s="131" customFormat="1" x14ac:dyDescent="0.25">
      <c r="A49" s="44"/>
      <c r="B49" s="44"/>
      <c r="C49" s="109" t="str">
        <f>_xlfn.IFNA(VLOOKUP(FornitoriCosti[[#This Row],[IMPEGNO
]],FornitoriElenco[[Impegno]:[COMMITTENTE
Selezionare il Soggetto che ha sostenuto la spesa]],2,FALSE),"")</f>
        <v/>
      </c>
      <c r="D49" s="44"/>
      <c r="E49" s="122"/>
      <c r="F49" s="123"/>
      <c r="G49" s="114"/>
      <c r="H49" s="197">
        <f>FornitoriCosti[[#This Row],[IMPORTO NETTO (IMPONIBILE)]]*FornitoriCosti[[#This Row],[Aliquota IVA]]</f>
        <v>0</v>
      </c>
      <c r="I49" s="197">
        <f t="shared" si="0"/>
        <v>0</v>
      </c>
      <c r="J49" s="114"/>
      <c r="K49" s="44"/>
      <c r="L49" s="123"/>
      <c r="M49" s="214"/>
      <c r="N49" s="197">
        <f>IF(FornitoriCosti[[#This Row],[IVA Indetraibile]]="NO",FornitoriCosti[[#This Row],[IMPORTO LIQUIDATO]]/(1+FornitoriCosti[[#This Row],[Aliquota IVA]]),FornitoriCosti[[#This Row],[IMPORTO LIQUIDATO]])*FornitoriCosti[[#This Row],[QUOTA IMPUTATA AL PROGETTO]]</f>
        <v>0</v>
      </c>
      <c r="O49" s="121">
        <f>_xlfn.IFNA(VLOOKUP(FornitoriCosti[[#This Row],[COMMITTENTE]],Anagrafica!$C$16:$D$20,2,FALSE),"NO")</f>
        <v>0</v>
      </c>
      <c r="P49" s="58">
        <f>_xlfn.IFNA(VLOOKUP(FornitoriCosti[[#This Row],[IMPEGNO
]],FornitoriElenco[],9,FALSE),0)</f>
        <v>0</v>
      </c>
    </row>
    <row r="50" spans="1:16" s="131" customFormat="1" x14ac:dyDescent="0.25">
      <c r="A50" s="44"/>
      <c r="B50" s="44"/>
      <c r="C50" s="109" t="str">
        <f>_xlfn.IFNA(VLOOKUP(FornitoriCosti[[#This Row],[IMPEGNO
]],FornitoriElenco[[Impegno]:[COMMITTENTE
Selezionare il Soggetto che ha sostenuto la spesa]],2,FALSE),"")</f>
        <v/>
      </c>
      <c r="D50" s="44"/>
      <c r="E50" s="122"/>
      <c r="F50" s="123"/>
      <c r="G50" s="114"/>
      <c r="H50" s="197">
        <f>FornitoriCosti[[#This Row],[IMPORTO NETTO (IMPONIBILE)]]*FornitoriCosti[[#This Row],[Aliquota IVA]]</f>
        <v>0</v>
      </c>
      <c r="I50" s="197">
        <f t="shared" si="0"/>
        <v>0</v>
      </c>
      <c r="J50" s="114"/>
      <c r="K50" s="44"/>
      <c r="L50" s="123"/>
      <c r="M50" s="214"/>
      <c r="N50" s="197">
        <f>IF(FornitoriCosti[[#This Row],[IVA Indetraibile]]="NO",FornitoriCosti[[#This Row],[IMPORTO LIQUIDATO]]/(1+FornitoriCosti[[#This Row],[Aliquota IVA]]),FornitoriCosti[[#This Row],[IMPORTO LIQUIDATO]])*FornitoriCosti[[#This Row],[QUOTA IMPUTATA AL PROGETTO]]</f>
        <v>0</v>
      </c>
      <c r="O50" s="121">
        <f>_xlfn.IFNA(VLOOKUP(FornitoriCosti[[#This Row],[COMMITTENTE]],Anagrafica!$C$16:$D$20,2,FALSE),"NO")</f>
        <v>0</v>
      </c>
      <c r="P50" s="58">
        <f>_xlfn.IFNA(VLOOKUP(FornitoriCosti[[#This Row],[IMPEGNO
]],FornitoriElenco[],9,FALSE),0)</f>
        <v>0</v>
      </c>
    </row>
    <row r="51" spans="1:16" s="131" customFormat="1" x14ac:dyDescent="0.25">
      <c r="A51" s="44"/>
      <c r="B51" s="44"/>
      <c r="C51" s="109" t="str">
        <f>_xlfn.IFNA(VLOOKUP(FornitoriCosti[[#This Row],[IMPEGNO
]],FornitoriElenco[[Impegno]:[COMMITTENTE
Selezionare il Soggetto che ha sostenuto la spesa]],2,FALSE),"")</f>
        <v/>
      </c>
      <c r="D51" s="44"/>
      <c r="E51" s="122"/>
      <c r="F51" s="123"/>
      <c r="G51" s="114"/>
      <c r="H51" s="197">
        <f>FornitoriCosti[[#This Row],[IMPORTO NETTO (IMPONIBILE)]]*FornitoriCosti[[#This Row],[Aliquota IVA]]</f>
        <v>0</v>
      </c>
      <c r="I51" s="197">
        <f t="shared" si="0"/>
        <v>0</v>
      </c>
      <c r="J51" s="114"/>
      <c r="K51" s="44"/>
      <c r="L51" s="123"/>
      <c r="M51" s="214"/>
      <c r="N51" s="197">
        <f>IF(FornitoriCosti[[#This Row],[IVA Indetraibile]]="NO",FornitoriCosti[[#This Row],[IMPORTO LIQUIDATO]]/(1+FornitoriCosti[[#This Row],[Aliquota IVA]]),FornitoriCosti[[#This Row],[IMPORTO LIQUIDATO]])*FornitoriCosti[[#This Row],[QUOTA IMPUTATA AL PROGETTO]]</f>
        <v>0</v>
      </c>
      <c r="O51" s="121">
        <f>_xlfn.IFNA(VLOOKUP(FornitoriCosti[[#This Row],[COMMITTENTE]],Anagrafica!$C$16:$D$20,2,FALSE),"NO")</f>
        <v>0</v>
      </c>
      <c r="P51" s="58">
        <f>_xlfn.IFNA(VLOOKUP(FornitoriCosti[[#This Row],[IMPEGNO
]],FornitoriElenco[],9,FALSE),0)</f>
        <v>0</v>
      </c>
    </row>
    <row r="52" spans="1:16" s="131" customFormat="1" x14ac:dyDescent="0.25">
      <c r="A52" s="44"/>
      <c r="B52" s="44"/>
      <c r="C52" s="109" t="str">
        <f>_xlfn.IFNA(VLOOKUP(FornitoriCosti[[#This Row],[IMPEGNO
]],FornitoriElenco[[Impegno]:[COMMITTENTE
Selezionare il Soggetto che ha sostenuto la spesa]],2,FALSE),"")</f>
        <v/>
      </c>
      <c r="D52" s="44"/>
      <c r="E52" s="122"/>
      <c r="F52" s="123"/>
      <c r="G52" s="114"/>
      <c r="H52" s="197">
        <f>FornitoriCosti[[#This Row],[IMPORTO NETTO (IMPONIBILE)]]*FornitoriCosti[[#This Row],[Aliquota IVA]]</f>
        <v>0</v>
      </c>
      <c r="I52" s="197">
        <f t="shared" si="0"/>
        <v>0</v>
      </c>
      <c r="J52" s="114"/>
      <c r="K52" s="44"/>
      <c r="L52" s="123"/>
      <c r="M52" s="214"/>
      <c r="N52" s="197">
        <f>IF(FornitoriCosti[[#This Row],[IVA Indetraibile]]="NO",FornitoriCosti[[#This Row],[IMPORTO LIQUIDATO]]/(1+FornitoriCosti[[#This Row],[Aliquota IVA]]),FornitoriCosti[[#This Row],[IMPORTO LIQUIDATO]])*FornitoriCosti[[#This Row],[QUOTA IMPUTATA AL PROGETTO]]</f>
        <v>0</v>
      </c>
      <c r="O52" s="121">
        <f>_xlfn.IFNA(VLOOKUP(FornitoriCosti[[#This Row],[COMMITTENTE]],Anagrafica!$C$16:$D$20,2,FALSE),"NO")</f>
        <v>0</v>
      </c>
      <c r="P52" s="58">
        <f>_xlfn.IFNA(VLOOKUP(FornitoriCosti[[#This Row],[IMPEGNO
]],FornitoriElenco[],9,FALSE),0)</f>
        <v>0</v>
      </c>
    </row>
    <row r="53" spans="1:16" s="131" customFormat="1" x14ac:dyDescent="0.25">
      <c r="A53" s="44"/>
      <c r="B53" s="44"/>
      <c r="C53" s="109" t="str">
        <f>_xlfn.IFNA(VLOOKUP(FornitoriCosti[[#This Row],[IMPEGNO
]],FornitoriElenco[[Impegno]:[COMMITTENTE
Selezionare il Soggetto che ha sostenuto la spesa]],2,FALSE),"")</f>
        <v/>
      </c>
      <c r="D53" s="44"/>
      <c r="E53" s="122"/>
      <c r="F53" s="123"/>
      <c r="G53" s="114"/>
      <c r="H53" s="197">
        <f>FornitoriCosti[[#This Row],[IMPORTO NETTO (IMPONIBILE)]]*FornitoriCosti[[#This Row],[Aliquota IVA]]</f>
        <v>0</v>
      </c>
      <c r="I53" s="197">
        <f t="shared" si="0"/>
        <v>0</v>
      </c>
      <c r="J53" s="114"/>
      <c r="K53" s="44"/>
      <c r="L53" s="123"/>
      <c r="M53" s="214"/>
      <c r="N53" s="197">
        <f>IF(FornitoriCosti[[#This Row],[IVA Indetraibile]]="NO",FornitoriCosti[[#This Row],[IMPORTO LIQUIDATO]]/(1+FornitoriCosti[[#This Row],[Aliquota IVA]]),FornitoriCosti[[#This Row],[IMPORTO LIQUIDATO]])*FornitoriCosti[[#This Row],[QUOTA IMPUTATA AL PROGETTO]]</f>
        <v>0</v>
      </c>
      <c r="O53" s="121">
        <f>_xlfn.IFNA(VLOOKUP(FornitoriCosti[[#This Row],[COMMITTENTE]],Anagrafica!$C$16:$D$20,2,FALSE),"NO")</f>
        <v>0</v>
      </c>
      <c r="P53" s="58">
        <f>_xlfn.IFNA(VLOOKUP(FornitoriCosti[[#This Row],[IMPEGNO
]],FornitoriElenco[],9,FALSE),0)</f>
        <v>0</v>
      </c>
    </row>
    <row r="54" spans="1:16" s="46" customFormat="1" x14ac:dyDescent="0.25">
      <c r="A54" s="44"/>
      <c r="B54" s="44"/>
      <c r="C54" s="109" t="str">
        <f>_xlfn.IFNA(VLOOKUP(FornitoriCosti[[#This Row],[IMPEGNO
]],FornitoriElenco[[Impegno]:[COMMITTENTE
Selezionare il Soggetto che ha sostenuto la spesa]],2,FALSE),"")</f>
        <v/>
      </c>
      <c r="D54" s="44"/>
      <c r="E54" s="122"/>
      <c r="F54" s="123"/>
      <c r="G54" s="114"/>
      <c r="H54" s="197">
        <f>FornitoriCosti[[#This Row],[IMPORTO NETTO (IMPONIBILE)]]*FornitoriCosti[[#This Row],[Aliquota IVA]]</f>
        <v>0</v>
      </c>
      <c r="I54" s="197">
        <f t="shared" si="0"/>
        <v>0</v>
      </c>
      <c r="J54" s="114"/>
      <c r="K54" s="44"/>
      <c r="L54" s="123"/>
      <c r="M54" s="214"/>
      <c r="N54" s="197">
        <f>IF(FornitoriCosti[[#This Row],[IVA Indetraibile]]="NO",FornitoriCosti[[#This Row],[IMPORTO LIQUIDATO]]/(1+FornitoriCosti[[#This Row],[Aliquota IVA]]),FornitoriCosti[[#This Row],[IMPORTO LIQUIDATO]])*FornitoriCosti[[#This Row],[QUOTA IMPUTATA AL PROGETTO]]</f>
        <v>0</v>
      </c>
      <c r="O54" s="121">
        <f>_xlfn.IFNA(VLOOKUP(FornitoriCosti[[#This Row],[COMMITTENTE]],Anagrafica!$C$16:$D$20,2,FALSE),"NO")</f>
        <v>0</v>
      </c>
      <c r="P54" s="58">
        <f>_xlfn.IFNA(VLOOKUP(FornitoriCosti[[#This Row],[IMPEGNO
]],FornitoriElenco[],9,FALSE),0)</f>
        <v>0</v>
      </c>
    </row>
    <row r="55" spans="1:16" s="46" customFormat="1" x14ac:dyDescent="0.25">
      <c r="A55" s="44"/>
      <c r="B55" s="44"/>
      <c r="C55" s="109" t="str">
        <f>_xlfn.IFNA(VLOOKUP(FornitoriCosti[[#This Row],[IMPEGNO
]],FornitoriElenco[[Impegno]:[COMMITTENTE
Selezionare il Soggetto che ha sostenuto la spesa]],2,FALSE),"")</f>
        <v/>
      </c>
      <c r="D55" s="44"/>
      <c r="E55" s="122"/>
      <c r="F55" s="123"/>
      <c r="G55" s="114"/>
      <c r="H55" s="197">
        <f>FornitoriCosti[[#This Row],[IMPORTO NETTO (IMPONIBILE)]]*FornitoriCosti[[#This Row],[Aliquota IVA]]</f>
        <v>0</v>
      </c>
      <c r="I55" s="197">
        <f t="shared" si="0"/>
        <v>0</v>
      </c>
      <c r="J55" s="114"/>
      <c r="K55" s="44"/>
      <c r="L55" s="123"/>
      <c r="M55" s="214"/>
      <c r="N55" s="197">
        <f>IF(FornitoriCosti[[#This Row],[IVA Indetraibile]]="NO",FornitoriCosti[[#This Row],[IMPORTO LIQUIDATO]]/(1+FornitoriCosti[[#This Row],[Aliquota IVA]]),FornitoriCosti[[#This Row],[IMPORTO LIQUIDATO]])*FornitoriCosti[[#This Row],[QUOTA IMPUTATA AL PROGETTO]]</f>
        <v>0</v>
      </c>
      <c r="O55" s="121">
        <f>_xlfn.IFNA(VLOOKUP(FornitoriCosti[[#This Row],[COMMITTENTE]],Anagrafica!$C$16:$D$20,2,FALSE),"NO")</f>
        <v>0</v>
      </c>
      <c r="P55" s="58">
        <f>_xlfn.IFNA(VLOOKUP(FornitoriCosti[[#This Row],[IMPEGNO
]],FornitoriElenco[],9,FALSE),0)</f>
        <v>0</v>
      </c>
    </row>
    <row r="56" spans="1:16" s="46" customFormat="1" x14ac:dyDescent="0.25">
      <c r="A56" s="44"/>
      <c r="B56" s="44"/>
      <c r="C56" s="109" t="str">
        <f>_xlfn.IFNA(VLOOKUP(FornitoriCosti[[#This Row],[IMPEGNO
]],FornitoriElenco[[Impegno]:[COMMITTENTE
Selezionare il Soggetto che ha sostenuto la spesa]],2,FALSE),"")</f>
        <v/>
      </c>
      <c r="D56" s="44"/>
      <c r="E56" s="122"/>
      <c r="F56" s="123"/>
      <c r="G56" s="114"/>
      <c r="H56" s="197">
        <f>FornitoriCosti[[#This Row],[IMPORTO NETTO (IMPONIBILE)]]*FornitoriCosti[[#This Row],[Aliquota IVA]]</f>
        <v>0</v>
      </c>
      <c r="I56" s="197">
        <f t="shared" si="0"/>
        <v>0</v>
      </c>
      <c r="J56" s="114"/>
      <c r="K56" s="44"/>
      <c r="L56" s="123"/>
      <c r="M56" s="214"/>
      <c r="N56" s="197">
        <f>IF(FornitoriCosti[[#This Row],[IVA Indetraibile]]="NO",FornitoriCosti[[#This Row],[IMPORTO LIQUIDATO]]/(1+FornitoriCosti[[#This Row],[Aliquota IVA]]),FornitoriCosti[[#This Row],[IMPORTO LIQUIDATO]])*FornitoriCosti[[#This Row],[QUOTA IMPUTATA AL PROGETTO]]</f>
        <v>0</v>
      </c>
      <c r="O56" s="121">
        <f>_xlfn.IFNA(VLOOKUP(FornitoriCosti[[#This Row],[COMMITTENTE]],Anagrafica!$C$16:$D$20,2,FALSE),"NO")</f>
        <v>0</v>
      </c>
      <c r="P56" s="58">
        <f>_xlfn.IFNA(VLOOKUP(FornitoriCosti[[#This Row],[IMPEGNO
]],FornitoriElenco[],9,FALSE),0)</f>
        <v>0</v>
      </c>
    </row>
    <row r="57" spans="1:16" s="46" customFormat="1" x14ac:dyDescent="0.25">
      <c r="A57" s="44"/>
      <c r="B57" s="44"/>
      <c r="C57" s="109" t="str">
        <f>_xlfn.IFNA(VLOOKUP(FornitoriCosti[[#This Row],[IMPEGNO
]],FornitoriElenco[[Impegno]:[COMMITTENTE
Selezionare il Soggetto che ha sostenuto la spesa]],2,FALSE),"")</f>
        <v/>
      </c>
      <c r="D57" s="44"/>
      <c r="E57" s="122"/>
      <c r="F57" s="123"/>
      <c r="G57" s="114"/>
      <c r="H57" s="197">
        <f>FornitoriCosti[[#This Row],[IMPORTO NETTO (IMPONIBILE)]]*FornitoriCosti[[#This Row],[Aliquota IVA]]</f>
        <v>0</v>
      </c>
      <c r="I57" s="197">
        <f t="shared" si="0"/>
        <v>0</v>
      </c>
      <c r="J57" s="114"/>
      <c r="K57" s="44"/>
      <c r="L57" s="123"/>
      <c r="M57" s="214"/>
      <c r="N57" s="197">
        <f>IF(FornitoriCosti[[#This Row],[IVA Indetraibile]]="NO",FornitoriCosti[[#This Row],[IMPORTO LIQUIDATO]]/(1+FornitoriCosti[[#This Row],[Aliquota IVA]]),FornitoriCosti[[#This Row],[IMPORTO LIQUIDATO]])*FornitoriCosti[[#This Row],[QUOTA IMPUTATA AL PROGETTO]]</f>
        <v>0</v>
      </c>
      <c r="O57" s="121">
        <f>_xlfn.IFNA(VLOOKUP(FornitoriCosti[[#This Row],[COMMITTENTE]],Anagrafica!$C$16:$D$20,2,FALSE),"NO")</f>
        <v>0</v>
      </c>
      <c r="P57" s="58">
        <f>_xlfn.IFNA(VLOOKUP(FornitoriCosti[[#This Row],[IMPEGNO
]],FornitoriElenco[],9,FALSE),0)</f>
        <v>0</v>
      </c>
    </row>
    <row r="58" spans="1:16" s="46" customFormat="1" x14ac:dyDescent="0.25">
      <c r="A58" s="44"/>
      <c r="B58" s="44"/>
      <c r="C58" s="109" t="str">
        <f>_xlfn.IFNA(VLOOKUP(FornitoriCosti[[#This Row],[IMPEGNO
]],FornitoriElenco[[Impegno]:[COMMITTENTE
Selezionare il Soggetto che ha sostenuto la spesa]],2,FALSE),"")</f>
        <v/>
      </c>
      <c r="D58" s="44"/>
      <c r="E58" s="122"/>
      <c r="F58" s="123"/>
      <c r="G58" s="114"/>
      <c r="H58" s="197">
        <f>FornitoriCosti[[#This Row],[IMPORTO NETTO (IMPONIBILE)]]*FornitoriCosti[[#This Row],[Aliquota IVA]]</f>
        <v>0</v>
      </c>
      <c r="I58" s="197">
        <f t="shared" si="0"/>
        <v>0</v>
      </c>
      <c r="J58" s="114"/>
      <c r="K58" s="44"/>
      <c r="L58" s="123"/>
      <c r="M58" s="214"/>
      <c r="N58" s="197">
        <f>IF(FornitoriCosti[[#This Row],[IVA Indetraibile]]="NO",FornitoriCosti[[#This Row],[IMPORTO LIQUIDATO]]/(1+FornitoriCosti[[#This Row],[Aliquota IVA]]),FornitoriCosti[[#This Row],[IMPORTO LIQUIDATO]])*FornitoriCosti[[#This Row],[QUOTA IMPUTATA AL PROGETTO]]</f>
        <v>0</v>
      </c>
      <c r="O58" s="121">
        <f>_xlfn.IFNA(VLOOKUP(FornitoriCosti[[#This Row],[COMMITTENTE]],Anagrafica!$C$16:$D$20,2,FALSE),"NO")</f>
        <v>0</v>
      </c>
      <c r="P58" s="58">
        <f>_xlfn.IFNA(VLOOKUP(FornitoriCosti[[#This Row],[IMPEGNO
]],FornitoriElenco[],9,FALSE),0)</f>
        <v>0</v>
      </c>
    </row>
    <row r="59" spans="1:16" s="46" customFormat="1" x14ac:dyDescent="0.25">
      <c r="A59" s="44"/>
      <c r="B59" s="44"/>
      <c r="C59" s="109" t="str">
        <f>_xlfn.IFNA(VLOOKUP(FornitoriCosti[[#This Row],[IMPEGNO
]],FornitoriElenco[[Impegno]:[COMMITTENTE
Selezionare il Soggetto che ha sostenuto la spesa]],2,FALSE),"")</f>
        <v/>
      </c>
      <c r="D59" s="44"/>
      <c r="E59" s="122"/>
      <c r="F59" s="123"/>
      <c r="G59" s="114"/>
      <c r="H59" s="197">
        <f>FornitoriCosti[[#This Row],[IMPORTO NETTO (IMPONIBILE)]]*FornitoriCosti[[#This Row],[Aliquota IVA]]</f>
        <v>0</v>
      </c>
      <c r="I59" s="197">
        <f t="shared" si="0"/>
        <v>0</v>
      </c>
      <c r="J59" s="114"/>
      <c r="K59" s="44"/>
      <c r="L59" s="123"/>
      <c r="M59" s="214"/>
      <c r="N59" s="197">
        <f>IF(FornitoriCosti[[#This Row],[IVA Indetraibile]]="NO",FornitoriCosti[[#This Row],[IMPORTO LIQUIDATO]]/(1+FornitoriCosti[[#This Row],[Aliquota IVA]]),FornitoriCosti[[#This Row],[IMPORTO LIQUIDATO]])*FornitoriCosti[[#This Row],[QUOTA IMPUTATA AL PROGETTO]]</f>
        <v>0</v>
      </c>
      <c r="O59" s="121">
        <f>_xlfn.IFNA(VLOOKUP(FornitoriCosti[[#This Row],[COMMITTENTE]],Anagrafica!$C$16:$D$20,2,FALSE),"NO")</f>
        <v>0</v>
      </c>
      <c r="P59" s="58">
        <f>_xlfn.IFNA(VLOOKUP(FornitoriCosti[[#This Row],[IMPEGNO
]],FornitoriElenco[],9,FALSE),0)</f>
        <v>0</v>
      </c>
    </row>
    <row r="60" spans="1:16" s="46" customFormat="1" x14ac:dyDescent="0.25">
      <c r="A60" s="44"/>
      <c r="B60" s="44"/>
      <c r="C60" s="109" t="str">
        <f>_xlfn.IFNA(VLOOKUP(FornitoriCosti[[#This Row],[IMPEGNO
]],FornitoriElenco[[Impegno]:[COMMITTENTE
Selezionare il Soggetto che ha sostenuto la spesa]],2,FALSE),"")</f>
        <v/>
      </c>
      <c r="D60" s="44"/>
      <c r="E60" s="122"/>
      <c r="F60" s="123"/>
      <c r="G60" s="114"/>
      <c r="H60" s="197">
        <f>FornitoriCosti[[#This Row],[IMPORTO NETTO (IMPONIBILE)]]*FornitoriCosti[[#This Row],[Aliquota IVA]]</f>
        <v>0</v>
      </c>
      <c r="I60" s="197">
        <f t="shared" si="0"/>
        <v>0</v>
      </c>
      <c r="J60" s="114"/>
      <c r="K60" s="44"/>
      <c r="L60" s="123"/>
      <c r="M60" s="214"/>
      <c r="N60" s="197">
        <f>IF(FornitoriCosti[[#This Row],[IVA Indetraibile]]="NO",FornitoriCosti[[#This Row],[IMPORTO LIQUIDATO]]/(1+FornitoriCosti[[#This Row],[Aliquota IVA]]),FornitoriCosti[[#This Row],[IMPORTO LIQUIDATO]])*FornitoriCosti[[#This Row],[QUOTA IMPUTATA AL PROGETTO]]</f>
        <v>0</v>
      </c>
      <c r="O60" s="121">
        <f>_xlfn.IFNA(VLOOKUP(FornitoriCosti[[#This Row],[COMMITTENTE]],Anagrafica!$C$16:$D$20,2,FALSE),"NO")</f>
        <v>0</v>
      </c>
      <c r="P60" s="58">
        <f>_xlfn.IFNA(VLOOKUP(FornitoriCosti[[#This Row],[IMPEGNO
]],FornitoriElenco[],9,FALSE),0)</f>
        <v>0</v>
      </c>
    </row>
    <row r="61" spans="1:16" s="46" customFormat="1" x14ac:dyDescent="0.25">
      <c r="A61" s="44"/>
      <c r="B61" s="44"/>
      <c r="C61" s="109" t="str">
        <f>_xlfn.IFNA(VLOOKUP(FornitoriCosti[[#This Row],[IMPEGNO
]],FornitoriElenco[[Impegno]:[COMMITTENTE
Selezionare il Soggetto che ha sostenuto la spesa]],2,FALSE),"")</f>
        <v/>
      </c>
      <c r="D61" s="44"/>
      <c r="E61" s="122"/>
      <c r="F61" s="123"/>
      <c r="G61" s="114"/>
      <c r="H61" s="197">
        <f>FornitoriCosti[[#This Row],[IMPORTO NETTO (IMPONIBILE)]]*FornitoriCosti[[#This Row],[Aliquota IVA]]</f>
        <v>0</v>
      </c>
      <c r="I61" s="197">
        <f t="shared" si="0"/>
        <v>0</v>
      </c>
      <c r="J61" s="114"/>
      <c r="K61" s="44"/>
      <c r="L61" s="123"/>
      <c r="M61" s="214"/>
      <c r="N61" s="197">
        <f>IF(FornitoriCosti[[#This Row],[IVA Indetraibile]]="NO",FornitoriCosti[[#This Row],[IMPORTO LIQUIDATO]]/(1+FornitoriCosti[[#This Row],[Aliquota IVA]]),FornitoriCosti[[#This Row],[IMPORTO LIQUIDATO]])*FornitoriCosti[[#This Row],[QUOTA IMPUTATA AL PROGETTO]]</f>
        <v>0</v>
      </c>
      <c r="O61" s="121">
        <f>_xlfn.IFNA(VLOOKUP(FornitoriCosti[[#This Row],[COMMITTENTE]],Anagrafica!$C$16:$D$20,2,FALSE),"NO")</f>
        <v>0</v>
      </c>
      <c r="P61" s="58">
        <f>_xlfn.IFNA(VLOOKUP(FornitoriCosti[[#This Row],[IMPEGNO
]],FornitoriElenco[],9,FALSE),0)</f>
        <v>0</v>
      </c>
    </row>
    <row r="62" spans="1:16" s="46" customFormat="1" x14ac:dyDescent="0.25">
      <c r="A62" s="44"/>
      <c r="B62" s="44"/>
      <c r="C62" s="109" t="str">
        <f>_xlfn.IFNA(VLOOKUP(FornitoriCosti[[#This Row],[IMPEGNO
]],FornitoriElenco[[Impegno]:[COMMITTENTE
Selezionare il Soggetto che ha sostenuto la spesa]],2,FALSE),"")</f>
        <v/>
      </c>
      <c r="D62" s="44"/>
      <c r="E62" s="122"/>
      <c r="F62" s="123"/>
      <c r="G62" s="114"/>
      <c r="H62" s="197">
        <f>FornitoriCosti[[#This Row],[IMPORTO NETTO (IMPONIBILE)]]*FornitoriCosti[[#This Row],[Aliquota IVA]]</f>
        <v>0</v>
      </c>
      <c r="I62" s="197">
        <f t="shared" si="0"/>
        <v>0</v>
      </c>
      <c r="J62" s="114"/>
      <c r="K62" s="44"/>
      <c r="L62" s="123"/>
      <c r="M62" s="214"/>
      <c r="N62" s="197">
        <f>IF(FornitoriCosti[[#This Row],[IVA Indetraibile]]="NO",FornitoriCosti[[#This Row],[IMPORTO LIQUIDATO]]/(1+FornitoriCosti[[#This Row],[Aliquota IVA]]),FornitoriCosti[[#This Row],[IMPORTO LIQUIDATO]])*FornitoriCosti[[#This Row],[QUOTA IMPUTATA AL PROGETTO]]</f>
        <v>0</v>
      </c>
      <c r="O62" s="121">
        <f>_xlfn.IFNA(VLOOKUP(FornitoriCosti[[#This Row],[COMMITTENTE]],Anagrafica!$C$16:$D$20,2,FALSE),"NO")</f>
        <v>0</v>
      </c>
      <c r="P62" s="58">
        <f>_xlfn.IFNA(VLOOKUP(FornitoriCosti[[#This Row],[IMPEGNO
]],FornitoriElenco[],9,FALSE),0)</f>
        <v>0</v>
      </c>
    </row>
    <row r="63" spans="1:16" s="46" customFormat="1" x14ac:dyDescent="0.25">
      <c r="A63" s="44"/>
      <c r="B63" s="44"/>
      <c r="C63" s="109" t="str">
        <f>_xlfn.IFNA(VLOOKUP(FornitoriCosti[[#This Row],[IMPEGNO
]],FornitoriElenco[[Impegno]:[COMMITTENTE
Selezionare il Soggetto che ha sostenuto la spesa]],2,FALSE),"")</f>
        <v/>
      </c>
      <c r="D63" s="44"/>
      <c r="E63" s="122"/>
      <c r="F63" s="123"/>
      <c r="G63" s="114"/>
      <c r="H63" s="197">
        <f>FornitoriCosti[[#This Row],[IMPORTO NETTO (IMPONIBILE)]]*FornitoriCosti[[#This Row],[Aliquota IVA]]</f>
        <v>0</v>
      </c>
      <c r="I63" s="197">
        <f t="shared" si="0"/>
        <v>0</v>
      </c>
      <c r="J63" s="114"/>
      <c r="K63" s="44"/>
      <c r="L63" s="123"/>
      <c r="M63" s="214"/>
      <c r="N63" s="197">
        <f>IF(FornitoriCosti[[#This Row],[IVA Indetraibile]]="NO",FornitoriCosti[[#This Row],[IMPORTO LIQUIDATO]]/(1+FornitoriCosti[[#This Row],[Aliquota IVA]]),FornitoriCosti[[#This Row],[IMPORTO LIQUIDATO]])*FornitoriCosti[[#This Row],[QUOTA IMPUTATA AL PROGETTO]]</f>
        <v>0</v>
      </c>
      <c r="O63" s="121">
        <f>_xlfn.IFNA(VLOOKUP(FornitoriCosti[[#This Row],[COMMITTENTE]],Anagrafica!$C$16:$D$20,2,FALSE),"NO")</f>
        <v>0</v>
      </c>
      <c r="P63" s="58">
        <f>_xlfn.IFNA(VLOOKUP(FornitoriCosti[[#This Row],[IMPEGNO
]],FornitoriElenco[],9,FALSE),0)</f>
        <v>0</v>
      </c>
    </row>
    <row r="64" spans="1:16" s="46" customFormat="1" x14ac:dyDescent="0.25">
      <c r="A64" s="44"/>
      <c r="B64" s="44"/>
      <c r="C64" s="109" t="str">
        <f>_xlfn.IFNA(VLOOKUP(FornitoriCosti[[#This Row],[IMPEGNO
]],FornitoriElenco[[Impegno]:[COMMITTENTE
Selezionare il Soggetto che ha sostenuto la spesa]],2,FALSE),"")</f>
        <v/>
      </c>
      <c r="D64" s="44"/>
      <c r="E64" s="122"/>
      <c r="F64" s="123"/>
      <c r="G64" s="114"/>
      <c r="H64" s="197">
        <f>FornitoriCosti[[#This Row],[IMPORTO NETTO (IMPONIBILE)]]*FornitoriCosti[[#This Row],[Aliquota IVA]]</f>
        <v>0</v>
      </c>
      <c r="I64" s="197">
        <f t="shared" si="0"/>
        <v>0</v>
      </c>
      <c r="J64" s="114"/>
      <c r="K64" s="44"/>
      <c r="L64" s="123"/>
      <c r="M64" s="214"/>
      <c r="N64" s="197">
        <f>IF(FornitoriCosti[[#This Row],[IVA Indetraibile]]="NO",FornitoriCosti[[#This Row],[IMPORTO LIQUIDATO]]/(1+FornitoriCosti[[#This Row],[Aliquota IVA]]),FornitoriCosti[[#This Row],[IMPORTO LIQUIDATO]])*FornitoriCosti[[#This Row],[QUOTA IMPUTATA AL PROGETTO]]</f>
        <v>0</v>
      </c>
      <c r="O64" s="121">
        <f>_xlfn.IFNA(VLOOKUP(FornitoriCosti[[#This Row],[COMMITTENTE]],Anagrafica!$C$16:$D$20,2,FALSE),"NO")</f>
        <v>0</v>
      </c>
      <c r="P64" s="58">
        <f>_xlfn.IFNA(VLOOKUP(FornitoriCosti[[#This Row],[IMPEGNO
]],FornitoriElenco[],9,FALSE),0)</f>
        <v>0</v>
      </c>
    </row>
    <row r="65" spans="1:16" s="46" customFormat="1" x14ac:dyDescent="0.25">
      <c r="A65" s="44"/>
      <c r="B65" s="44"/>
      <c r="C65" s="109" t="str">
        <f>_xlfn.IFNA(VLOOKUP(FornitoriCosti[[#This Row],[IMPEGNO
]],FornitoriElenco[[Impegno]:[COMMITTENTE
Selezionare il Soggetto che ha sostenuto la spesa]],2,FALSE),"")</f>
        <v/>
      </c>
      <c r="D65" s="44"/>
      <c r="E65" s="122"/>
      <c r="F65" s="123"/>
      <c r="G65" s="114"/>
      <c r="H65" s="197">
        <f>FornitoriCosti[[#This Row],[IMPORTO NETTO (IMPONIBILE)]]*FornitoriCosti[[#This Row],[Aliquota IVA]]</f>
        <v>0</v>
      </c>
      <c r="I65" s="197">
        <f t="shared" si="0"/>
        <v>0</v>
      </c>
      <c r="J65" s="114"/>
      <c r="K65" s="44"/>
      <c r="L65" s="123"/>
      <c r="M65" s="214"/>
      <c r="N65" s="197">
        <f>IF(FornitoriCosti[[#This Row],[IVA Indetraibile]]="NO",FornitoriCosti[[#This Row],[IMPORTO LIQUIDATO]]/(1+FornitoriCosti[[#This Row],[Aliquota IVA]]),FornitoriCosti[[#This Row],[IMPORTO LIQUIDATO]])*FornitoriCosti[[#This Row],[QUOTA IMPUTATA AL PROGETTO]]</f>
        <v>0</v>
      </c>
      <c r="O65" s="121">
        <f>_xlfn.IFNA(VLOOKUP(FornitoriCosti[[#This Row],[COMMITTENTE]],Anagrafica!$C$16:$D$20,2,FALSE),"NO")</f>
        <v>0</v>
      </c>
      <c r="P65" s="58">
        <f>_xlfn.IFNA(VLOOKUP(FornitoriCosti[[#This Row],[IMPEGNO
]],FornitoriElenco[],9,FALSE),0)</f>
        <v>0</v>
      </c>
    </row>
    <row r="66" spans="1:16" s="46" customFormat="1" x14ac:dyDescent="0.25">
      <c r="A66" s="44"/>
      <c r="B66" s="44"/>
      <c r="C66" s="109" t="str">
        <f>_xlfn.IFNA(VLOOKUP(FornitoriCosti[[#This Row],[IMPEGNO
]],FornitoriElenco[[Impegno]:[COMMITTENTE
Selezionare il Soggetto che ha sostenuto la spesa]],2,FALSE),"")</f>
        <v/>
      </c>
      <c r="D66" s="44"/>
      <c r="E66" s="122"/>
      <c r="F66" s="123"/>
      <c r="G66" s="114"/>
      <c r="H66" s="197">
        <f>FornitoriCosti[[#This Row],[IMPORTO NETTO (IMPONIBILE)]]*FornitoriCosti[[#This Row],[Aliquota IVA]]</f>
        <v>0</v>
      </c>
      <c r="I66" s="197">
        <f t="shared" si="0"/>
        <v>0</v>
      </c>
      <c r="J66" s="114"/>
      <c r="K66" s="44"/>
      <c r="L66" s="123"/>
      <c r="M66" s="214"/>
      <c r="N66" s="197">
        <f>IF(FornitoriCosti[[#This Row],[IVA Indetraibile]]="NO",FornitoriCosti[[#This Row],[IMPORTO LIQUIDATO]]/(1+FornitoriCosti[[#This Row],[Aliquota IVA]]),FornitoriCosti[[#This Row],[IMPORTO LIQUIDATO]])*FornitoriCosti[[#This Row],[QUOTA IMPUTATA AL PROGETTO]]</f>
        <v>0</v>
      </c>
      <c r="O66" s="121">
        <f>_xlfn.IFNA(VLOOKUP(FornitoriCosti[[#This Row],[COMMITTENTE]],Anagrafica!$C$16:$D$20,2,FALSE),"NO")</f>
        <v>0</v>
      </c>
      <c r="P66" s="58">
        <f>_xlfn.IFNA(VLOOKUP(FornitoriCosti[[#This Row],[IMPEGNO
]],FornitoriElenco[],9,FALSE),0)</f>
        <v>0</v>
      </c>
    </row>
    <row r="67" spans="1:16" s="46" customFormat="1" x14ac:dyDescent="0.25">
      <c r="A67" s="44"/>
      <c r="B67" s="44"/>
      <c r="C67" s="109" t="str">
        <f>_xlfn.IFNA(VLOOKUP(FornitoriCosti[[#This Row],[IMPEGNO
]],FornitoriElenco[[Impegno]:[COMMITTENTE
Selezionare il Soggetto che ha sostenuto la spesa]],2,FALSE),"")</f>
        <v/>
      </c>
      <c r="D67" s="44"/>
      <c r="E67" s="122"/>
      <c r="F67" s="123"/>
      <c r="G67" s="114"/>
      <c r="H67" s="197">
        <f>FornitoriCosti[[#This Row],[IMPORTO NETTO (IMPONIBILE)]]*FornitoriCosti[[#This Row],[Aliquota IVA]]</f>
        <v>0</v>
      </c>
      <c r="I67" s="197">
        <f t="shared" si="0"/>
        <v>0</v>
      </c>
      <c r="J67" s="114"/>
      <c r="K67" s="44"/>
      <c r="L67" s="123"/>
      <c r="M67" s="214"/>
      <c r="N67" s="197">
        <f>IF(FornitoriCosti[[#This Row],[IVA Indetraibile]]="NO",FornitoriCosti[[#This Row],[IMPORTO LIQUIDATO]]/(1+FornitoriCosti[[#This Row],[Aliquota IVA]]),FornitoriCosti[[#This Row],[IMPORTO LIQUIDATO]])*FornitoriCosti[[#This Row],[QUOTA IMPUTATA AL PROGETTO]]</f>
        <v>0</v>
      </c>
      <c r="O67" s="121">
        <f>_xlfn.IFNA(VLOOKUP(FornitoriCosti[[#This Row],[COMMITTENTE]],Anagrafica!$C$16:$D$20,2,FALSE),"NO")</f>
        <v>0</v>
      </c>
      <c r="P67" s="58">
        <f>_xlfn.IFNA(VLOOKUP(FornitoriCosti[[#This Row],[IMPEGNO
]],FornitoriElenco[],9,FALSE),0)</f>
        <v>0</v>
      </c>
    </row>
    <row r="68" spans="1:16" s="46" customFormat="1" x14ac:dyDescent="0.25">
      <c r="A68" s="44"/>
      <c r="B68" s="44"/>
      <c r="C68" s="109" t="str">
        <f>_xlfn.IFNA(VLOOKUP(FornitoriCosti[[#This Row],[IMPEGNO
]],FornitoriElenco[[Impegno]:[COMMITTENTE
Selezionare il Soggetto che ha sostenuto la spesa]],2,FALSE),"")</f>
        <v/>
      </c>
      <c r="D68" s="44"/>
      <c r="E68" s="122"/>
      <c r="F68" s="123"/>
      <c r="G68" s="114"/>
      <c r="H68" s="197">
        <f>FornitoriCosti[[#This Row],[IMPORTO NETTO (IMPONIBILE)]]*FornitoriCosti[[#This Row],[Aliquota IVA]]</f>
        <v>0</v>
      </c>
      <c r="I68" s="197">
        <f t="shared" si="0"/>
        <v>0</v>
      </c>
      <c r="J68" s="114"/>
      <c r="K68" s="44"/>
      <c r="L68" s="123"/>
      <c r="M68" s="214"/>
      <c r="N68" s="197">
        <f>IF(FornitoriCosti[[#This Row],[IVA Indetraibile]]="NO",FornitoriCosti[[#This Row],[IMPORTO LIQUIDATO]]/(1+FornitoriCosti[[#This Row],[Aliquota IVA]]),FornitoriCosti[[#This Row],[IMPORTO LIQUIDATO]])*FornitoriCosti[[#This Row],[QUOTA IMPUTATA AL PROGETTO]]</f>
        <v>0</v>
      </c>
      <c r="O68" s="121">
        <f>_xlfn.IFNA(VLOOKUP(FornitoriCosti[[#This Row],[COMMITTENTE]],Anagrafica!$C$16:$D$20,2,FALSE),"NO")</f>
        <v>0</v>
      </c>
      <c r="P68" s="58">
        <f>_xlfn.IFNA(VLOOKUP(FornitoriCosti[[#This Row],[IMPEGNO
]],FornitoriElenco[],9,FALSE),0)</f>
        <v>0</v>
      </c>
    </row>
    <row r="69" spans="1:16" s="46" customFormat="1" x14ac:dyDescent="0.25">
      <c r="A69" s="44"/>
      <c r="B69" s="44"/>
      <c r="C69" s="109" t="str">
        <f>_xlfn.IFNA(VLOOKUP(FornitoriCosti[[#This Row],[IMPEGNO
]],FornitoriElenco[[Impegno]:[COMMITTENTE
Selezionare il Soggetto che ha sostenuto la spesa]],2,FALSE),"")</f>
        <v/>
      </c>
      <c r="D69" s="44"/>
      <c r="E69" s="122"/>
      <c r="F69" s="123"/>
      <c r="G69" s="114"/>
      <c r="H69" s="197">
        <f>FornitoriCosti[[#This Row],[IMPORTO NETTO (IMPONIBILE)]]*FornitoriCosti[[#This Row],[Aliquota IVA]]</f>
        <v>0</v>
      </c>
      <c r="I69" s="197">
        <f t="shared" ref="I69:I104" si="1">ROUND(SUM(G69:H69),2)</f>
        <v>0</v>
      </c>
      <c r="J69" s="114"/>
      <c r="K69" s="44"/>
      <c r="L69" s="123"/>
      <c r="M69" s="214"/>
      <c r="N69" s="197">
        <f>IF(FornitoriCosti[[#This Row],[IVA Indetraibile]]="NO",FornitoriCosti[[#This Row],[IMPORTO LIQUIDATO]]/(1+FornitoriCosti[[#This Row],[Aliquota IVA]]),FornitoriCosti[[#This Row],[IMPORTO LIQUIDATO]])*FornitoriCosti[[#This Row],[QUOTA IMPUTATA AL PROGETTO]]</f>
        <v>0</v>
      </c>
      <c r="O69" s="121">
        <f>_xlfn.IFNA(VLOOKUP(FornitoriCosti[[#This Row],[COMMITTENTE]],Anagrafica!$C$16:$D$20,2,FALSE),"NO")</f>
        <v>0</v>
      </c>
      <c r="P69" s="58">
        <f>_xlfn.IFNA(VLOOKUP(FornitoriCosti[[#This Row],[IMPEGNO
]],FornitoriElenco[],9,FALSE),0)</f>
        <v>0</v>
      </c>
    </row>
    <row r="70" spans="1:16" s="46" customFormat="1" x14ac:dyDescent="0.25">
      <c r="A70" s="44"/>
      <c r="B70" s="44"/>
      <c r="C70" s="109" t="str">
        <f>_xlfn.IFNA(VLOOKUP(FornitoriCosti[[#This Row],[IMPEGNO
]],FornitoriElenco[[Impegno]:[COMMITTENTE
Selezionare il Soggetto che ha sostenuto la spesa]],2,FALSE),"")</f>
        <v/>
      </c>
      <c r="D70" s="44"/>
      <c r="E70" s="122"/>
      <c r="F70" s="123"/>
      <c r="G70" s="114"/>
      <c r="H70" s="197">
        <f>FornitoriCosti[[#This Row],[IMPORTO NETTO (IMPONIBILE)]]*FornitoriCosti[[#This Row],[Aliquota IVA]]</f>
        <v>0</v>
      </c>
      <c r="I70" s="197">
        <f t="shared" si="1"/>
        <v>0</v>
      </c>
      <c r="J70" s="114"/>
      <c r="K70" s="44"/>
      <c r="L70" s="123"/>
      <c r="M70" s="214"/>
      <c r="N70" s="197">
        <f>IF(FornitoriCosti[[#This Row],[IVA Indetraibile]]="NO",FornitoriCosti[[#This Row],[IMPORTO LIQUIDATO]]/(1+FornitoriCosti[[#This Row],[Aliquota IVA]]),FornitoriCosti[[#This Row],[IMPORTO LIQUIDATO]])*FornitoriCosti[[#This Row],[QUOTA IMPUTATA AL PROGETTO]]</f>
        <v>0</v>
      </c>
      <c r="O70" s="121">
        <f>_xlfn.IFNA(VLOOKUP(FornitoriCosti[[#This Row],[COMMITTENTE]],Anagrafica!$C$16:$D$20,2,FALSE),"NO")</f>
        <v>0</v>
      </c>
      <c r="P70" s="58">
        <f>_xlfn.IFNA(VLOOKUP(FornitoriCosti[[#This Row],[IMPEGNO
]],FornitoriElenco[],9,FALSE),0)</f>
        <v>0</v>
      </c>
    </row>
    <row r="71" spans="1:16" s="46" customFormat="1" x14ac:dyDescent="0.25">
      <c r="A71" s="44"/>
      <c r="B71" s="44"/>
      <c r="C71" s="109" t="str">
        <f>_xlfn.IFNA(VLOOKUP(FornitoriCosti[[#This Row],[IMPEGNO
]],FornitoriElenco[[Impegno]:[COMMITTENTE
Selezionare il Soggetto che ha sostenuto la spesa]],2,FALSE),"")</f>
        <v/>
      </c>
      <c r="D71" s="44"/>
      <c r="E71" s="122"/>
      <c r="F71" s="123"/>
      <c r="G71" s="114"/>
      <c r="H71" s="197">
        <f>FornitoriCosti[[#This Row],[IMPORTO NETTO (IMPONIBILE)]]*FornitoriCosti[[#This Row],[Aliquota IVA]]</f>
        <v>0</v>
      </c>
      <c r="I71" s="197">
        <f t="shared" si="1"/>
        <v>0</v>
      </c>
      <c r="J71" s="114"/>
      <c r="K71" s="44"/>
      <c r="L71" s="123"/>
      <c r="M71" s="214"/>
      <c r="N71" s="197">
        <f>IF(FornitoriCosti[[#This Row],[IVA Indetraibile]]="NO",FornitoriCosti[[#This Row],[IMPORTO LIQUIDATO]]/(1+FornitoriCosti[[#This Row],[Aliquota IVA]]),FornitoriCosti[[#This Row],[IMPORTO LIQUIDATO]])*FornitoriCosti[[#This Row],[QUOTA IMPUTATA AL PROGETTO]]</f>
        <v>0</v>
      </c>
      <c r="O71" s="121">
        <f>_xlfn.IFNA(VLOOKUP(FornitoriCosti[[#This Row],[COMMITTENTE]],Anagrafica!$C$16:$D$20,2,FALSE),"NO")</f>
        <v>0</v>
      </c>
      <c r="P71" s="58">
        <f>_xlfn.IFNA(VLOOKUP(FornitoriCosti[[#This Row],[IMPEGNO
]],FornitoriElenco[],9,FALSE),0)</f>
        <v>0</v>
      </c>
    </row>
    <row r="72" spans="1:16" s="46" customFormat="1" x14ac:dyDescent="0.25">
      <c r="A72" s="44"/>
      <c r="B72" s="44"/>
      <c r="C72" s="109" t="str">
        <f>_xlfn.IFNA(VLOOKUP(FornitoriCosti[[#This Row],[IMPEGNO
]],FornitoriElenco[[Impegno]:[COMMITTENTE
Selezionare il Soggetto che ha sostenuto la spesa]],2,FALSE),"")</f>
        <v/>
      </c>
      <c r="D72" s="44"/>
      <c r="E72" s="122"/>
      <c r="F72" s="123"/>
      <c r="G72" s="114"/>
      <c r="H72" s="197">
        <f>FornitoriCosti[[#This Row],[IMPORTO NETTO (IMPONIBILE)]]*FornitoriCosti[[#This Row],[Aliquota IVA]]</f>
        <v>0</v>
      </c>
      <c r="I72" s="197">
        <f t="shared" si="1"/>
        <v>0</v>
      </c>
      <c r="J72" s="114"/>
      <c r="K72" s="44"/>
      <c r="L72" s="123"/>
      <c r="M72" s="214"/>
      <c r="N72" s="197">
        <f>IF(FornitoriCosti[[#This Row],[IVA Indetraibile]]="NO",FornitoriCosti[[#This Row],[IMPORTO LIQUIDATO]]/(1+FornitoriCosti[[#This Row],[Aliquota IVA]]),FornitoriCosti[[#This Row],[IMPORTO LIQUIDATO]])*FornitoriCosti[[#This Row],[QUOTA IMPUTATA AL PROGETTO]]</f>
        <v>0</v>
      </c>
      <c r="O72" s="121">
        <f>_xlfn.IFNA(VLOOKUP(FornitoriCosti[[#This Row],[COMMITTENTE]],Anagrafica!$C$16:$D$20,2,FALSE),"NO")</f>
        <v>0</v>
      </c>
      <c r="P72" s="58">
        <f>_xlfn.IFNA(VLOOKUP(FornitoriCosti[[#This Row],[IMPEGNO
]],FornitoriElenco[],9,FALSE),0)</f>
        <v>0</v>
      </c>
    </row>
    <row r="73" spans="1:16" s="46" customFormat="1" x14ac:dyDescent="0.25">
      <c r="A73" s="44"/>
      <c r="B73" s="44"/>
      <c r="C73" s="109" t="str">
        <f>_xlfn.IFNA(VLOOKUP(FornitoriCosti[[#This Row],[IMPEGNO
]],FornitoriElenco[[Impegno]:[COMMITTENTE
Selezionare il Soggetto che ha sostenuto la spesa]],2,FALSE),"")</f>
        <v/>
      </c>
      <c r="D73" s="44"/>
      <c r="E73" s="122"/>
      <c r="F73" s="123"/>
      <c r="G73" s="114"/>
      <c r="H73" s="197">
        <f>FornitoriCosti[[#This Row],[IMPORTO NETTO (IMPONIBILE)]]*FornitoriCosti[[#This Row],[Aliquota IVA]]</f>
        <v>0</v>
      </c>
      <c r="I73" s="197">
        <f t="shared" si="1"/>
        <v>0</v>
      </c>
      <c r="J73" s="114"/>
      <c r="K73" s="44"/>
      <c r="L73" s="123"/>
      <c r="M73" s="214"/>
      <c r="N73" s="197">
        <f>IF(FornitoriCosti[[#This Row],[IVA Indetraibile]]="NO",FornitoriCosti[[#This Row],[IMPORTO LIQUIDATO]]/(1+FornitoriCosti[[#This Row],[Aliquota IVA]]),FornitoriCosti[[#This Row],[IMPORTO LIQUIDATO]])*FornitoriCosti[[#This Row],[QUOTA IMPUTATA AL PROGETTO]]</f>
        <v>0</v>
      </c>
      <c r="O73" s="121">
        <f>_xlfn.IFNA(VLOOKUP(FornitoriCosti[[#This Row],[COMMITTENTE]],Anagrafica!$C$16:$D$20,2,FALSE),"NO")</f>
        <v>0</v>
      </c>
      <c r="P73" s="58">
        <f>_xlfn.IFNA(VLOOKUP(FornitoriCosti[[#This Row],[IMPEGNO
]],FornitoriElenco[],9,FALSE),0)</f>
        <v>0</v>
      </c>
    </row>
    <row r="74" spans="1:16" s="46" customFormat="1" x14ac:dyDescent="0.25">
      <c r="A74" s="44"/>
      <c r="B74" s="44"/>
      <c r="C74" s="109" t="str">
        <f>_xlfn.IFNA(VLOOKUP(FornitoriCosti[[#This Row],[IMPEGNO
]],FornitoriElenco[[Impegno]:[COMMITTENTE
Selezionare il Soggetto che ha sostenuto la spesa]],2,FALSE),"")</f>
        <v/>
      </c>
      <c r="D74" s="44"/>
      <c r="E74" s="122"/>
      <c r="F74" s="123"/>
      <c r="G74" s="114"/>
      <c r="H74" s="197">
        <f>FornitoriCosti[[#This Row],[IMPORTO NETTO (IMPONIBILE)]]*FornitoriCosti[[#This Row],[Aliquota IVA]]</f>
        <v>0</v>
      </c>
      <c r="I74" s="197">
        <f t="shared" si="1"/>
        <v>0</v>
      </c>
      <c r="J74" s="114"/>
      <c r="K74" s="44"/>
      <c r="L74" s="123"/>
      <c r="M74" s="214"/>
      <c r="N74" s="197">
        <f>IF(FornitoriCosti[[#This Row],[IVA Indetraibile]]="NO",FornitoriCosti[[#This Row],[IMPORTO LIQUIDATO]]/(1+FornitoriCosti[[#This Row],[Aliquota IVA]]),FornitoriCosti[[#This Row],[IMPORTO LIQUIDATO]])*FornitoriCosti[[#This Row],[QUOTA IMPUTATA AL PROGETTO]]</f>
        <v>0</v>
      </c>
      <c r="O74" s="121">
        <f>_xlfn.IFNA(VLOOKUP(FornitoriCosti[[#This Row],[COMMITTENTE]],Anagrafica!$C$16:$D$20,2,FALSE),"NO")</f>
        <v>0</v>
      </c>
      <c r="P74" s="58">
        <f>_xlfn.IFNA(VLOOKUP(FornitoriCosti[[#This Row],[IMPEGNO
]],FornitoriElenco[],9,FALSE),0)</f>
        <v>0</v>
      </c>
    </row>
    <row r="75" spans="1:16" s="46" customFormat="1" x14ac:dyDescent="0.25">
      <c r="A75" s="44"/>
      <c r="B75" s="44"/>
      <c r="C75" s="109" t="str">
        <f>_xlfn.IFNA(VLOOKUP(FornitoriCosti[[#This Row],[IMPEGNO
]],FornitoriElenco[[Impegno]:[COMMITTENTE
Selezionare il Soggetto che ha sostenuto la spesa]],2,FALSE),"")</f>
        <v/>
      </c>
      <c r="D75" s="44"/>
      <c r="E75" s="122"/>
      <c r="F75" s="123"/>
      <c r="G75" s="114"/>
      <c r="H75" s="197">
        <f>FornitoriCosti[[#This Row],[IMPORTO NETTO (IMPONIBILE)]]*FornitoriCosti[[#This Row],[Aliquota IVA]]</f>
        <v>0</v>
      </c>
      <c r="I75" s="197">
        <f t="shared" si="1"/>
        <v>0</v>
      </c>
      <c r="J75" s="114"/>
      <c r="K75" s="44"/>
      <c r="L75" s="123"/>
      <c r="M75" s="214"/>
      <c r="N75" s="197">
        <f>IF(FornitoriCosti[[#This Row],[IVA Indetraibile]]="NO",FornitoriCosti[[#This Row],[IMPORTO LIQUIDATO]]/(1+FornitoriCosti[[#This Row],[Aliquota IVA]]),FornitoriCosti[[#This Row],[IMPORTO LIQUIDATO]])*FornitoriCosti[[#This Row],[QUOTA IMPUTATA AL PROGETTO]]</f>
        <v>0</v>
      </c>
      <c r="O75" s="121">
        <f>_xlfn.IFNA(VLOOKUP(FornitoriCosti[[#This Row],[COMMITTENTE]],Anagrafica!$C$16:$D$20,2,FALSE),"NO")</f>
        <v>0</v>
      </c>
      <c r="P75" s="58">
        <f>_xlfn.IFNA(VLOOKUP(FornitoriCosti[[#This Row],[IMPEGNO
]],FornitoriElenco[],9,FALSE),0)</f>
        <v>0</v>
      </c>
    </row>
    <row r="76" spans="1:16" s="46" customFormat="1" x14ac:dyDescent="0.25">
      <c r="A76" s="44"/>
      <c r="B76" s="44"/>
      <c r="C76" s="109" t="str">
        <f>_xlfn.IFNA(VLOOKUP(FornitoriCosti[[#This Row],[IMPEGNO
]],FornitoriElenco[[Impegno]:[COMMITTENTE
Selezionare il Soggetto che ha sostenuto la spesa]],2,FALSE),"")</f>
        <v/>
      </c>
      <c r="D76" s="44"/>
      <c r="E76" s="122"/>
      <c r="F76" s="123"/>
      <c r="G76" s="114"/>
      <c r="H76" s="197">
        <f>FornitoriCosti[[#This Row],[IMPORTO NETTO (IMPONIBILE)]]*FornitoriCosti[[#This Row],[Aliquota IVA]]</f>
        <v>0</v>
      </c>
      <c r="I76" s="197">
        <f t="shared" si="1"/>
        <v>0</v>
      </c>
      <c r="J76" s="114"/>
      <c r="K76" s="44"/>
      <c r="L76" s="123"/>
      <c r="M76" s="214"/>
      <c r="N76" s="197">
        <f>IF(FornitoriCosti[[#This Row],[IVA Indetraibile]]="NO",FornitoriCosti[[#This Row],[IMPORTO LIQUIDATO]]/(1+FornitoriCosti[[#This Row],[Aliquota IVA]]),FornitoriCosti[[#This Row],[IMPORTO LIQUIDATO]])*FornitoriCosti[[#This Row],[QUOTA IMPUTATA AL PROGETTO]]</f>
        <v>0</v>
      </c>
      <c r="O76" s="121">
        <f>_xlfn.IFNA(VLOOKUP(FornitoriCosti[[#This Row],[COMMITTENTE]],Anagrafica!$C$16:$D$20,2,FALSE),"NO")</f>
        <v>0</v>
      </c>
      <c r="P76" s="58">
        <f>_xlfn.IFNA(VLOOKUP(FornitoriCosti[[#This Row],[IMPEGNO
]],FornitoriElenco[],9,FALSE),0)</f>
        <v>0</v>
      </c>
    </row>
    <row r="77" spans="1:16" s="46" customFormat="1" x14ac:dyDescent="0.25">
      <c r="A77" s="44"/>
      <c r="B77" s="44"/>
      <c r="C77" s="109" t="str">
        <f>_xlfn.IFNA(VLOOKUP(FornitoriCosti[[#This Row],[IMPEGNO
]],FornitoriElenco[[Impegno]:[COMMITTENTE
Selezionare il Soggetto che ha sostenuto la spesa]],2,FALSE),"")</f>
        <v/>
      </c>
      <c r="D77" s="44"/>
      <c r="E77" s="122"/>
      <c r="F77" s="123"/>
      <c r="G77" s="114"/>
      <c r="H77" s="197">
        <f>FornitoriCosti[[#This Row],[IMPORTO NETTO (IMPONIBILE)]]*FornitoriCosti[[#This Row],[Aliquota IVA]]</f>
        <v>0</v>
      </c>
      <c r="I77" s="197">
        <f t="shared" si="1"/>
        <v>0</v>
      </c>
      <c r="J77" s="114"/>
      <c r="K77" s="44"/>
      <c r="L77" s="123"/>
      <c r="M77" s="214"/>
      <c r="N77" s="197">
        <f>IF(FornitoriCosti[[#This Row],[IVA Indetraibile]]="NO",FornitoriCosti[[#This Row],[IMPORTO LIQUIDATO]]/(1+FornitoriCosti[[#This Row],[Aliquota IVA]]),FornitoriCosti[[#This Row],[IMPORTO LIQUIDATO]])*FornitoriCosti[[#This Row],[QUOTA IMPUTATA AL PROGETTO]]</f>
        <v>0</v>
      </c>
      <c r="O77" s="121">
        <f>_xlfn.IFNA(VLOOKUP(FornitoriCosti[[#This Row],[COMMITTENTE]],Anagrafica!$C$16:$D$20,2,FALSE),"NO")</f>
        <v>0</v>
      </c>
      <c r="P77" s="58">
        <f>_xlfn.IFNA(VLOOKUP(FornitoriCosti[[#This Row],[IMPEGNO
]],FornitoriElenco[],9,FALSE),0)</f>
        <v>0</v>
      </c>
    </row>
    <row r="78" spans="1:16" s="46" customFormat="1" x14ac:dyDescent="0.25">
      <c r="A78" s="44"/>
      <c r="B78" s="44"/>
      <c r="C78" s="109" t="str">
        <f>_xlfn.IFNA(VLOOKUP(FornitoriCosti[[#This Row],[IMPEGNO
]],FornitoriElenco[[Impegno]:[COMMITTENTE
Selezionare il Soggetto che ha sostenuto la spesa]],2,FALSE),"")</f>
        <v/>
      </c>
      <c r="D78" s="44"/>
      <c r="E78" s="122"/>
      <c r="F78" s="123"/>
      <c r="G78" s="114"/>
      <c r="H78" s="197">
        <f>FornitoriCosti[[#This Row],[IMPORTO NETTO (IMPONIBILE)]]*FornitoriCosti[[#This Row],[Aliquota IVA]]</f>
        <v>0</v>
      </c>
      <c r="I78" s="197">
        <f t="shared" si="1"/>
        <v>0</v>
      </c>
      <c r="J78" s="114"/>
      <c r="K78" s="44"/>
      <c r="L78" s="123"/>
      <c r="M78" s="214"/>
      <c r="N78" s="197">
        <f>IF(FornitoriCosti[[#This Row],[IVA Indetraibile]]="NO",FornitoriCosti[[#This Row],[IMPORTO LIQUIDATO]]/(1+FornitoriCosti[[#This Row],[Aliquota IVA]]),FornitoriCosti[[#This Row],[IMPORTO LIQUIDATO]])*FornitoriCosti[[#This Row],[QUOTA IMPUTATA AL PROGETTO]]</f>
        <v>0</v>
      </c>
      <c r="O78" s="121">
        <f>_xlfn.IFNA(VLOOKUP(FornitoriCosti[[#This Row],[COMMITTENTE]],Anagrafica!$C$16:$D$20,2,FALSE),"NO")</f>
        <v>0</v>
      </c>
      <c r="P78" s="58">
        <f>_xlfn.IFNA(VLOOKUP(FornitoriCosti[[#This Row],[IMPEGNO
]],FornitoriElenco[],9,FALSE),0)</f>
        <v>0</v>
      </c>
    </row>
    <row r="79" spans="1:16" s="46" customFormat="1" x14ac:dyDescent="0.25">
      <c r="A79" s="44"/>
      <c r="B79" s="44"/>
      <c r="C79" s="109" t="str">
        <f>_xlfn.IFNA(VLOOKUP(FornitoriCosti[[#This Row],[IMPEGNO
]],FornitoriElenco[[Impegno]:[COMMITTENTE
Selezionare il Soggetto che ha sostenuto la spesa]],2,FALSE),"")</f>
        <v/>
      </c>
      <c r="D79" s="44"/>
      <c r="E79" s="122"/>
      <c r="F79" s="123"/>
      <c r="G79" s="114"/>
      <c r="H79" s="197">
        <f>FornitoriCosti[[#This Row],[IMPORTO NETTO (IMPONIBILE)]]*FornitoriCosti[[#This Row],[Aliquota IVA]]</f>
        <v>0</v>
      </c>
      <c r="I79" s="197">
        <f t="shared" si="1"/>
        <v>0</v>
      </c>
      <c r="J79" s="114"/>
      <c r="K79" s="44"/>
      <c r="L79" s="123"/>
      <c r="M79" s="214"/>
      <c r="N79" s="197">
        <f>IF(FornitoriCosti[[#This Row],[IVA Indetraibile]]="NO",FornitoriCosti[[#This Row],[IMPORTO LIQUIDATO]]/(1+FornitoriCosti[[#This Row],[Aliquota IVA]]),FornitoriCosti[[#This Row],[IMPORTO LIQUIDATO]])*FornitoriCosti[[#This Row],[QUOTA IMPUTATA AL PROGETTO]]</f>
        <v>0</v>
      </c>
      <c r="O79" s="121">
        <f>_xlfn.IFNA(VLOOKUP(FornitoriCosti[[#This Row],[COMMITTENTE]],Anagrafica!$C$16:$D$20,2,FALSE),"NO")</f>
        <v>0</v>
      </c>
      <c r="P79" s="58">
        <f>_xlfn.IFNA(VLOOKUP(FornitoriCosti[[#This Row],[IMPEGNO
]],FornitoriElenco[],9,FALSE),0)</f>
        <v>0</v>
      </c>
    </row>
    <row r="80" spans="1:16" s="46" customFormat="1" x14ac:dyDescent="0.25">
      <c r="A80" s="44"/>
      <c r="B80" s="44"/>
      <c r="C80" s="109" t="str">
        <f>_xlfn.IFNA(VLOOKUP(FornitoriCosti[[#This Row],[IMPEGNO
]],FornitoriElenco[[Impegno]:[COMMITTENTE
Selezionare il Soggetto che ha sostenuto la spesa]],2,FALSE),"")</f>
        <v/>
      </c>
      <c r="D80" s="44"/>
      <c r="E80" s="122"/>
      <c r="F80" s="123"/>
      <c r="G80" s="114"/>
      <c r="H80" s="197">
        <f>FornitoriCosti[[#This Row],[IMPORTO NETTO (IMPONIBILE)]]*FornitoriCosti[[#This Row],[Aliquota IVA]]</f>
        <v>0</v>
      </c>
      <c r="I80" s="197">
        <f t="shared" si="1"/>
        <v>0</v>
      </c>
      <c r="J80" s="114"/>
      <c r="K80" s="44"/>
      <c r="L80" s="123"/>
      <c r="M80" s="214"/>
      <c r="N80" s="197">
        <f>IF(FornitoriCosti[[#This Row],[IVA Indetraibile]]="NO",FornitoriCosti[[#This Row],[IMPORTO LIQUIDATO]]/(1+FornitoriCosti[[#This Row],[Aliquota IVA]]),FornitoriCosti[[#This Row],[IMPORTO LIQUIDATO]])*FornitoriCosti[[#This Row],[QUOTA IMPUTATA AL PROGETTO]]</f>
        <v>0</v>
      </c>
      <c r="O80" s="121">
        <f>_xlfn.IFNA(VLOOKUP(FornitoriCosti[[#This Row],[COMMITTENTE]],Anagrafica!$C$16:$D$20,2,FALSE),"NO")</f>
        <v>0</v>
      </c>
      <c r="P80" s="58">
        <f>_xlfn.IFNA(VLOOKUP(FornitoriCosti[[#This Row],[IMPEGNO
]],FornitoriElenco[],9,FALSE),0)</f>
        <v>0</v>
      </c>
    </row>
    <row r="81" spans="1:16" s="46" customFormat="1" x14ac:dyDescent="0.25">
      <c r="A81" s="44"/>
      <c r="B81" s="44"/>
      <c r="C81" s="109" t="str">
        <f>_xlfn.IFNA(VLOOKUP(FornitoriCosti[[#This Row],[IMPEGNO
]],FornitoriElenco[[Impegno]:[COMMITTENTE
Selezionare il Soggetto che ha sostenuto la spesa]],2,FALSE),"")</f>
        <v/>
      </c>
      <c r="D81" s="44"/>
      <c r="E81" s="122"/>
      <c r="F81" s="123"/>
      <c r="G81" s="114"/>
      <c r="H81" s="197">
        <f>FornitoriCosti[[#This Row],[IMPORTO NETTO (IMPONIBILE)]]*FornitoriCosti[[#This Row],[Aliquota IVA]]</f>
        <v>0</v>
      </c>
      <c r="I81" s="197">
        <f t="shared" si="1"/>
        <v>0</v>
      </c>
      <c r="J81" s="114"/>
      <c r="K81" s="44"/>
      <c r="L81" s="123"/>
      <c r="M81" s="214"/>
      <c r="N81" s="197">
        <f>IF(FornitoriCosti[[#This Row],[IVA Indetraibile]]="NO",FornitoriCosti[[#This Row],[IMPORTO LIQUIDATO]]/(1+FornitoriCosti[[#This Row],[Aliquota IVA]]),FornitoriCosti[[#This Row],[IMPORTO LIQUIDATO]])*FornitoriCosti[[#This Row],[QUOTA IMPUTATA AL PROGETTO]]</f>
        <v>0</v>
      </c>
      <c r="O81" s="121">
        <f>_xlfn.IFNA(VLOOKUP(FornitoriCosti[[#This Row],[COMMITTENTE]],Anagrafica!$C$16:$D$20,2,FALSE),"NO")</f>
        <v>0</v>
      </c>
      <c r="P81" s="58">
        <f>_xlfn.IFNA(VLOOKUP(FornitoriCosti[[#This Row],[IMPEGNO
]],FornitoriElenco[],9,FALSE),0)</f>
        <v>0</v>
      </c>
    </row>
    <row r="82" spans="1:16" s="46" customFormat="1" x14ac:dyDescent="0.25">
      <c r="A82" s="44"/>
      <c r="B82" s="44"/>
      <c r="C82" s="109" t="str">
        <f>_xlfn.IFNA(VLOOKUP(FornitoriCosti[[#This Row],[IMPEGNO
]],FornitoriElenco[[Impegno]:[COMMITTENTE
Selezionare il Soggetto che ha sostenuto la spesa]],2,FALSE),"")</f>
        <v/>
      </c>
      <c r="D82" s="44"/>
      <c r="E82" s="122"/>
      <c r="F82" s="123"/>
      <c r="G82" s="114"/>
      <c r="H82" s="197">
        <f>FornitoriCosti[[#This Row],[IMPORTO NETTO (IMPONIBILE)]]*FornitoriCosti[[#This Row],[Aliquota IVA]]</f>
        <v>0</v>
      </c>
      <c r="I82" s="197">
        <f t="shared" si="1"/>
        <v>0</v>
      </c>
      <c r="J82" s="114"/>
      <c r="K82" s="44"/>
      <c r="L82" s="123"/>
      <c r="M82" s="214"/>
      <c r="N82" s="197">
        <f>IF(FornitoriCosti[[#This Row],[IVA Indetraibile]]="NO",FornitoriCosti[[#This Row],[IMPORTO LIQUIDATO]]/(1+FornitoriCosti[[#This Row],[Aliquota IVA]]),FornitoriCosti[[#This Row],[IMPORTO LIQUIDATO]])*FornitoriCosti[[#This Row],[QUOTA IMPUTATA AL PROGETTO]]</f>
        <v>0</v>
      </c>
      <c r="O82" s="121">
        <f>_xlfn.IFNA(VLOOKUP(FornitoriCosti[[#This Row],[COMMITTENTE]],Anagrafica!$C$16:$D$20,2,FALSE),"NO")</f>
        <v>0</v>
      </c>
      <c r="P82" s="58">
        <f>_xlfn.IFNA(VLOOKUP(FornitoriCosti[[#This Row],[IMPEGNO
]],FornitoriElenco[],9,FALSE),0)</f>
        <v>0</v>
      </c>
    </row>
    <row r="83" spans="1:16" s="46" customFormat="1" x14ac:dyDescent="0.25">
      <c r="A83" s="44"/>
      <c r="B83" s="44"/>
      <c r="C83" s="109" t="str">
        <f>_xlfn.IFNA(VLOOKUP(FornitoriCosti[[#This Row],[IMPEGNO
]],FornitoriElenco[[Impegno]:[COMMITTENTE
Selezionare il Soggetto che ha sostenuto la spesa]],2,FALSE),"")</f>
        <v/>
      </c>
      <c r="D83" s="44"/>
      <c r="E83" s="122"/>
      <c r="F83" s="123"/>
      <c r="G83" s="114"/>
      <c r="H83" s="197">
        <f>FornitoriCosti[[#This Row],[IMPORTO NETTO (IMPONIBILE)]]*FornitoriCosti[[#This Row],[Aliquota IVA]]</f>
        <v>0</v>
      </c>
      <c r="I83" s="197">
        <f t="shared" si="1"/>
        <v>0</v>
      </c>
      <c r="J83" s="114"/>
      <c r="K83" s="44"/>
      <c r="L83" s="123"/>
      <c r="M83" s="214"/>
      <c r="N83" s="197">
        <f>IF(FornitoriCosti[[#This Row],[IVA Indetraibile]]="NO",FornitoriCosti[[#This Row],[IMPORTO LIQUIDATO]]/(1+FornitoriCosti[[#This Row],[Aliquota IVA]]),FornitoriCosti[[#This Row],[IMPORTO LIQUIDATO]])*FornitoriCosti[[#This Row],[QUOTA IMPUTATA AL PROGETTO]]</f>
        <v>0</v>
      </c>
      <c r="O83" s="121">
        <f>_xlfn.IFNA(VLOOKUP(FornitoriCosti[[#This Row],[COMMITTENTE]],Anagrafica!$C$16:$D$20,2,FALSE),"NO")</f>
        <v>0</v>
      </c>
      <c r="P83" s="58">
        <f>_xlfn.IFNA(VLOOKUP(FornitoriCosti[[#This Row],[IMPEGNO
]],FornitoriElenco[],9,FALSE),0)</f>
        <v>0</v>
      </c>
    </row>
    <row r="84" spans="1:16" s="46" customFormat="1" x14ac:dyDescent="0.25">
      <c r="A84" s="44"/>
      <c r="B84" s="44"/>
      <c r="C84" s="109" t="str">
        <f>_xlfn.IFNA(VLOOKUP(FornitoriCosti[[#This Row],[IMPEGNO
]],FornitoriElenco[[Impegno]:[COMMITTENTE
Selezionare il Soggetto che ha sostenuto la spesa]],2,FALSE),"")</f>
        <v/>
      </c>
      <c r="D84" s="44"/>
      <c r="E84" s="122"/>
      <c r="F84" s="123"/>
      <c r="G84" s="114"/>
      <c r="H84" s="197">
        <f>FornitoriCosti[[#This Row],[IMPORTO NETTO (IMPONIBILE)]]*FornitoriCosti[[#This Row],[Aliquota IVA]]</f>
        <v>0</v>
      </c>
      <c r="I84" s="197">
        <f t="shared" si="1"/>
        <v>0</v>
      </c>
      <c r="J84" s="114"/>
      <c r="K84" s="44"/>
      <c r="L84" s="123"/>
      <c r="M84" s="214"/>
      <c r="N84" s="197">
        <f>IF(FornitoriCosti[[#This Row],[IVA Indetraibile]]="NO",FornitoriCosti[[#This Row],[IMPORTO LIQUIDATO]]/(1+FornitoriCosti[[#This Row],[Aliquota IVA]]),FornitoriCosti[[#This Row],[IMPORTO LIQUIDATO]])*FornitoriCosti[[#This Row],[QUOTA IMPUTATA AL PROGETTO]]</f>
        <v>0</v>
      </c>
      <c r="O84" s="121">
        <f>_xlfn.IFNA(VLOOKUP(FornitoriCosti[[#This Row],[COMMITTENTE]],Anagrafica!$C$16:$D$20,2,FALSE),"NO")</f>
        <v>0</v>
      </c>
      <c r="P84" s="58">
        <f>_xlfn.IFNA(VLOOKUP(FornitoriCosti[[#This Row],[IMPEGNO
]],FornitoriElenco[],9,FALSE),0)</f>
        <v>0</v>
      </c>
    </row>
    <row r="85" spans="1:16" s="46" customFormat="1" x14ac:dyDescent="0.25">
      <c r="A85" s="44"/>
      <c r="B85" s="44"/>
      <c r="C85" s="109" t="str">
        <f>_xlfn.IFNA(VLOOKUP(FornitoriCosti[[#This Row],[IMPEGNO
]],FornitoriElenco[[Impegno]:[COMMITTENTE
Selezionare il Soggetto che ha sostenuto la spesa]],2,FALSE),"")</f>
        <v/>
      </c>
      <c r="D85" s="44"/>
      <c r="E85" s="122"/>
      <c r="F85" s="123"/>
      <c r="G85" s="114"/>
      <c r="H85" s="197">
        <f>FornitoriCosti[[#This Row],[IMPORTO NETTO (IMPONIBILE)]]*FornitoriCosti[[#This Row],[Aliquota IVA]]</f>
        <v>0</v>
      </c>
      <c r="I85" s="197">
        <f t="shared" si="1"/>
        <v>0</v>
      </c>
      <c r="J85" s="114"/>
      <c r="K85" s="44"/>
      <c r="L85" s="123"/>
      <c r="M85" s="214"/>
      <c r="N85" s="197">
        <f>IF(FornitoriCosti[[#This Row],[IVA Indetraibile]]="NO",FornitoriCosti[[#This Row],[IMPORTO LIQUIDATO]]/(1+FornitoriCosti[[#This Row],[Aliquota IVA]]),FornitoriCosti[[#This Row],[IMPORTO LIQUIDATO]])*FornitoriCosti[[#This Row],[QUOTA IMPUTATA AL PROGETTO]]</f>
        <v>0</v>
      </c>
      <c r="O85" s="121">
        <f>_xlfn.IFNA(VLOOKUP(FornitoriCosti[[#This Row],[COMMITTENTE]],Anagrafica!$C$16:$D$20,2,FALSE),"NO")</f>
        <v>0</v>
      </c>
      <c r="P85" s="58">
        <f>_xlfn.IFNA(VLOOKUP(FornitoriCosti[[#This Row],[IMPEGNO
]],FornitoriElenco[],9,FALSE),0)</f>
        <v>0</v>
      </c>
    </row>
    <row r="86" spans="1:16" s="46" customFormat="1" x14ac:dyDescent="0.25">
      <c r="A86" s="44"/>
      <c r="B86" s="44"/>
      <c r="C86" s="109" t="str">
        <f>_xlfn.IFNA(VLOOKUP(FornitoriCosti[[#This Row],[IMPEGNO
]],FornitoriElenco[[Impegno]:[COMMITTENTE
Selezionare il Soggetto che ha sostenuto la spesa]],2,FALSE),"")</f>
        <v/>
      </c>
      <c r="D86" s="44"/>
      <c r="E86" s="122"/>
      <c r="F86" s="123"/>
      <c r="G86" s="114"/>
      <c r="H86" s="197">
        <f>FornitoriCosti[[#This Row],[IMPORTO NETTO (IMPONIBILE)]]*FornitoriCosti[[#This Row],[Aliquota IVA]]</f>
        <v>0</v>
      </c>
      <c r="I86" s="197">
        <f t="shared" si="1"/>
        <v>0</v>
      </c>
      <c r="J86" s="114"/>
      <c r="K86" s="44"/>
      <c r="L86" s="123"/>
      <c r="M86" s="214"/>
      <c r="N86" s="197">
        <f>IF(FornitoriCosti[[#This Row],[IVA Indetraibile]]="NO",FornitoriCosti[[#This Row],[IMPORTO LIQUIDATO]]/(1+FornitoriCosti[[#This Row],[Aliquota IVA]]),FornitoriCosti[[#This Row],[IMPORTO LIQUIDATO]])*FornitoriCosti[[#This Row],[QUOTA IMPUTATA AL PROGETTO]]</f>
        <v>0</v>
      </c>
      <c r="O86" s="121">
        <f>_xlfn.IFNA(VLOOKUP(FornitoriCosti[[#This Row],[COMMITTENTE]],Anagrafica!$C$16:$D$20,2,FALSE),"NO")</f>
        <v>0</v>
      </c>
      <c r="P86" s="58">
        <f>_xlfn.IFNA(VLOOKUP(FornitoriCosti[[#This Row],[IMPEGNO
]],FornitoriElenco[],9,FALSE),0)</f>
        <v>0</v>
      </c>
    </row>
    <row r="87" spans="1:16" s="46" customFormat="1" x14ac:dyDescent="0.25">
      <c r="A87" s="44"/>
      <c r="B87" s="44"/>
      <c r="C87" s="109" t="str">
        <f>_xlfn.IFNA(VLOOKUP(FornitoriCosti[[#This Row],[IMPEGNO
]],FornitoriElenco[[Impegno]:[COMMITTENTE
Selezionare il Soggetto che ha sostenuto la spesa]],2,FALSE),"")</f>
        <v/>
      </c>
      <c r="D87" s="44"/>
      <c r="E87" s="122"/>
      <c r="F87" s="123"/>
      <c r="G87" s="114"/>
      <c r="H87" s="197">
        <f>FornitoriCosti[[#This Row],[IMPORTO NETTO (IMPONIBILE)]]*FornitoriCosti[[#This Row],[Aliquota IVA]]</f>
        <v>0</v>
      </c>
      <c r="I87" s="197">
        <f t="shared" si="1"/>
        <v>0</v>
      </c>
      <c r="J87" s="114"/>
      <c r="K87" s="44"/>
      <c r="L87" s="123"/>
      <c r="M87" s="214"/>
      <c r="N87" s="197">
        <f>IF(FornitoriCosti[[#This Row],[IVA Indetraibile]]="NO",FornitoriCosti[[#This Row],[IMPORTO LIQUIDATO]]/(1+FornitoriCosti[[#This Row],[Aliquota IVA]]),FornitoriCosti[[#This Row],[IMPORTO LIQUIDATO]])*FornitoriCosti[[#This Row],[QUOTA IMPUTATA AL PROGETTO]]</f>
        <v>0</v>
      </c>
      <c r="O87" s="121">
        <f>_xlfn.IFNA(VLOOKUP(FornitoriCosti[[#This Row],[COMMITTENTE]],Anagrafica!$C$16:$D$20,2,FALSE),"NO")</f>
        <v>0</v>
      </c>
      <c r="P87" s="58">
        <f>_xlfn.IFNA(VLOOKUP(FornitoriCosti[[#This Row],[IMPEGNO
]],FornitoriElenco[],9,FALSE),0)</f>
        <v>0</v>
      </c>
    </row>
    <row r="88" spans="1:16" s="46" customFormat="1" x14ac:dyDescent="0.25">
      <c r="A88" s="44"/>
      <c r="B88" s="44"/>
      <c r="C88" s="109" t="str">
        <f>_xlfn.IFNA(VLOOKUP(FornitoriCosti[[#This Row],[IMPEGNO
]],FornitoriElenco[[Impegno]:[COMMITTENTE
Selezionare il Soggetto che ha sostenuto la spesa]],2,FALSE),"")</f>
        <v/>
      </c>
      <c r="D88" s="44"/>
      <c r="E88" s="122"/>
      <c r="F88" s="123"/>
      <c r="G88" s="114"/>
      <c r="H88" s="197">
        <f>FornitoriCosti[[#This Row],[IMPORTO NETTO (IMPONIBILE)]]*FornitoriCosti[[#This Row],[Aliquota IVA]]</f>
        <v>0</v>
      </c>
      <c r="I88" s="197">
        <f t="shared" si="1"/>
        <v>0</v>
      </c>
      <c r="J88" s="114"/>
      <c r="K88" s="44"/>
      <c r="L88" s="123"/>
      <c r="M88" s="214"/>
      <c r="N88" s="197">
        <f>IF(FornitoriCosti[[#This Row],[IVA Indetraibile]]="NO",FornitoriCosti[[#This Row],[IMPORTO LIQUIDATO]]/(1+FornitoriCosti[[#This Row],[Aliquota IVA]]),FornitoriCosti[[#This Row],[IMPORTO LIQUIDATO]])*FornitoriCosti[[#This Row],[QUOTA IMPUTATA AL PROGETTO]]</f>
        <v>0</v>
      </c>
      <c r="O88" s="121">
        <f>_xlfn.IFNA(VLOOKUP(FornitoriCosti[[#This Row],[COMMITTENTE]],Anagrafica!$C$16:$D$20,2,FALSE),"NO")</f>
        <v>0</v>
      </c>
      <c r="P88" s="58">
        <f>_xlfn.IFNA(VLOOKUP(FornitoriCosti[[#This Row],[IMPEGNO
]],FornitoriElenco[],9,FALSE),0)</f>
        <v>0</v>
      </c>
    </row>
    <row r="89" spans="1:16" s="46" customFormat="1" x14ac:dyDescent="0.25">
      <c r="A89" s="44"/>
      <c r="B89" s="44"/>
      <c r="C89" s="109" t="str">
        <f>_xlfn.IFNA(VLOOKUP(FornitoriCosti[[#This Row],[IMPEGNO
]],FornitoriElenco[[Impegno]:[COMMITTENTE
Selezionare il Soggetto che ha sostenuto la spesa]],2,FALSE),"")</f>
        <v/>
      </c>
      <c r="D89" s="44"/>
      <c r="E89" s="122"/>
      <c r="F89" s="123"/>
      <c r="G89" s="114"/>
      <c r="H89" s="197">
        <f>FornitoriCosti[[#This Row],[IMPORTO NETTO (IMPONIBILE)]]*FornitoriCosti[[#This Row],[Aliquota IVA]]</f>
        <v>0</v>
      </c>
      <c r="I89" s="197">
        <f t="shared" si="1"/>
        <v>0</v>
      </c>
      <c r="J89" s="114"/>
      <c r="K89" s="44"/>
      <c r="L89" s="123"/>
      <c r="M89" s="214"/>
      <c r="N89" s="197">
        <f>IF(FornitoriCosti[[#This Row],[IVA Indetraibile]]="NO",FornitoriCosti[[#This Row],[IMPORTO LIQUIDATO]]/(1+FornitoriCosti[[#This Row],[Aliquota IVA]]),FornitoriCosti[[#This Row],[IMPORTO LIQUIDATO]])*FornitoriCosti[[#This Row],[QUOTA IMPUTATA AL PROGETTO]]</f>
        <v>0</v>
      </c>
      <c r="O89" s="121">
        <f>_xlfn.IFNA(VLOOKUP(FornitoriCosti[[#This Row],[COMMITTENTE]],Anagrafica!$C$16:$D$20,2,FALSE),"NO")</f>
        <v>0</v>
      </c>
      <c r="P89" s="58">
        <f>_xlfn.IFNA(VLOOKUP(FornitoriCosti[[#This Row],[IMPEGNO
]],FornitoriElenco[],9,FALSE),0)</f>
        <v>0</v>
      </c>
    </row>
    <row r="90" spans="1:16" s="46" customFormat="1" x14ac:dyDescent="0.25">
      <c r="A90" s="44"/>
      <c r="B90" s="44"/>
      <c r="C90" s="109" t="str">
        <f>_xlfn.IFNA(VLOOKUP(FornitoriCosti[[#This Row],[IMPEGNO
]],FornitoriElenco[[Impegno]:[COMMITTENTE
Selezionare il Soggetto che ha sostenuto la spesa]],2,FALSE),"")</f>
        <v/>
      </c>
      <c r="D90" s="44"/>
      <c r="E90" s="122"/>
      <c r="F90" s="123"/>
      <c r="G90" s="114"/>
      <c r="H90" s="197">
        <f>FornitoriCosti[[#This Row],[IMPORTO NETTO (IMPONIBILE)]]*FornitoriCosti[[#This Row],[Aliquota IVA]]</f>
        <v>0</v>
      </c>
      <c r="I90" s="197">
        <f t="shared" si="1"/>
        <v>0</v>
      </c>
      <c r="J90" s="114"/>
      <c r="K90" s="44"/>
      <c r="L90" s="123"/>
      <c r="M90" s="214"/>
      <c r="N90" s="197">
        <f>IF(FornitoriCosti[[#This Row],[IVA Indetraibile]]="NO",FornitoriCosti[[#This Row],[IMPORTO LIQUIDATO]]/(1+FornitoriCosti[[#This Row],[Aliquota IVA]]),FornitoriCosti[[#This Row],[IMPORTO LIQUIDATO]])*FornitoriCosti[[#This Row],[QUOTA IMPUTATA AL PROGETTO]]</f>
        <v>0</v>
      </c>
      <c r="O90" s="121">
        <f>_xlfn.IFNA(VLOOKUP(FornitoriCosti[[#This Row],[COMMITTENTE]],Anagrafica!$C$16:$D$20,2,FALSE),"NO")</f>
        <v>0</v>
      </c>
      <c r="P90" s="58">
        <f>_xlfn.IFNA(VLOOKUP(FornitoriCosti[[#This Row],[IMPEGNO
]],FornitoriElenco[],9,FALSE),0)</f>
        <v>0</v>
      </c>
    </row>
    <row r="91" spans="1:16" s="46" customFormat="1" x14ac:dyDescent="0.25">
      <c r="A91" s="44"/>
      <c r="B91" s="44"/>
      <c r="C91" s="109" t="str">
        <f>_xlfn.IFNA(VLOOKUP(FornitoriCosti[[#This Row],[IMPEGNO
]],FornitoriElenco[[Impegno]:[COMMITTENTE
Selezionare il Soggetto che ha sostenuto la spesa]],2,FALSE),"")</f>
        <v/>
      </c>
      <c r="D91" s="44"/>
      <c r="E91" s="122"/>
      <c r="F91" s="123"/>
      <c r="G91" s="114"/>
      <c r="H91" s="197">
        <f>FornitoriCosti[[#This Row],[IMPORTO NETTO (IMPONIBILE)]]*FornitoriCosti[[#This Row],[Aliquota IVA]]</f>
        <v>0</v>
      </c>
      <c r="I91" s="197">
        <f t="shared" si="1"/>
        <v>0</v>
      </c>
      <c r="J91" s="114"/>
      <c r="K91" s="44"/>
      <c r="L91" s="123"/>
      <c r="M91" s="214"/>
      <c r="N91" s="197">
        <f>IF(FornitoriCosti[[#This Row],[IVA Indetraibile]]="NO",FornitoriCosti[[#This Row],[IMPORTO LIQUIDATO]]/(1+FornitoriCosti[[#This Row],[Aliquota IVA]]),FornitoriCosti[[#This Row],[IMPORTO LIQUIDATO]])*FornitoriCosti[[#This Row],[QUOTA IMPUTATA AL PROGETTO]]</f>
        <v>0</v>
      </c>
      <c r="O91" s="121">
        <f>_xlfn.IFNA(VLOOKUP(FornitoriCosti[[#This Row],[COMMITTENTE]],Anagrafica!$C$16:$D$20,2,FALSE),"NO")</f>
        <v>0</v>
      </c>
      <c r="P91" s="58">
        <f>_xlfn.IFNA(VLOOKUP(FornitoriCosti[[#This Row],[IMPEGNO
]],FornitoriElenco[],9,FALSE),0)</f>
        <v>0</v>
      </c>
    </row>
    <row r="92" spans="1:16" s="46" customFormat="1" x14ac:dyDescent="0.25">
      <c r="A92" s="44"/>
      <c r="B92" s="44"/>
      <c r="C92" s="109" t="str">
        <f>_xlfn.IFNA(VLOOKUP(FornitoriCosti[[#This Row],[IMPEGNO
]],FornitoriElenco[[Impegno]:[COMMITTENTE
Selezionare il Soggetto che ha sostenuto la spesa]],2,FALSE),"")</f>
        <v/>
      </c>
      <c r="D92" s="44"/>
      <c r="E92" s="122"/>
      <c r="F92" s="123"/>
      <c r="G92" s="114"/>
      <c r="H92" s="197">
        <f>FornitoriCosti[[#This Row],[IMPORTO NETTO (IMPONIBILE)]]*FornitoriCosti[[#This Row],[Aliquota IVA]]</f>
        <v>0</v>
      </c>
      <c r="I92" s="197">
        <f t="shared" si="1"/>
        <v>0</v>
      </c>
      <c r="J92" s="114"/>
      <c r="K92" s="44"/>
      <c r="L92" s="123"/>
      <c r="M92" s="214"/>
      <c r="N92" s="197">
        <f>IF(FornitoriCosti[[#This Row],[IVA Indetraibile]]="NO",FornitoriCosti[[#This Row],[IMPORTO LIQUIDATO]]/(1+FornitoriCosti[[#This Row],[Aliquota IVA]]),FornitoriCosti[[#This Row],[IMPORTO LIQUIDATO]])*FornitoriCosti[[#This Row],[QUOTA IMPUTATA AL PROGETTO]]</f>
        <v>0</v>
      </c>
      <c r="O92" s="121">
        <f>_xlfn.IFNA(VLOOKUP(FornitoriCosti[[#This Row],[COMMITTENTE]],Anagrafica!$C$16:$D$20,2,FALSE),"NO")</f>
        <v>0</v>
      </c>
      <c r="P92" s="58">
        <f>_xlfn.IFNA(VLOOKUP(FornitoriCosti[[#This Row],[IMPEGNO
]],FornitoriElenco[],9,FALSE),0)</f>
        <v>0</v>
      </c>
    </row>
    <row r="93" spans="1:16" s="46" customFormat="1" x14ac:dyDescent="0.25">
      <c r="A93" s="44"/>
      <c r="B93" s="44"/>
      <c r="C93" s="109" t="str">
        <f>_xlfn.IFNA(VLOOKUP(FornitoriCosti[[#This Row],[IMPEGNO
]],FornitoriElenco[[Impegno]:[COMMITTENTE
Selezionare il Soggetto che ha sostenuto la spesa]],2,FALSE),"")</f>
        <v/>
      </c>
      <c r="D93" s="44"/>
      <c r="E93" s="122"/>
      <c r="F93" s="123"/>
      <c r="G93" s="114"/>
      <c r="H93" s="197">
        <f>FornitoriCosti[[#This Row],[IMPORTO NETTO (IMPONIBILE)]]*FornitoriCosti[[#This Row],[Aliquota IVA]]</f>
        <v>0</v>
      </c>
      <c r="I93" s="197">
        <f t="shared" si="1"/>
        <v>0</v>
      </c>
      <c r="J93" s="114"/>
      <c r="K93" s="44"/>
      <c r="L93" s="123"/>
      <c r="M93" s="214"/>
      <c r="N93" s="197">
        <f>IF(FornitoriCosti[[#This Row],[IVA Indetraibile]]="NO",FornitoriCosti[[#This Row],[IMPORTO LIQUIDATO]]/(1+FornitoriCosti[[#This Row],[Aliquota IVA]]),FornitoriCosti[[#This Row],[IMPORTO LIQUIDATO]])*FornitoriCosti[[#This Row],[QUOTA IMPUTATA AL PROGETTO]]</f>
        <v>0</v>
      </c>
      <c r="O93" s="121">
        <f>_xlfn.IFNA(VLOOKUP(FornitoriCosti[[#This Row],[COMMITTENTE]],Anagrafica!$C$16:$D$20,2,FALSE),"NO")</f>
        <v>0</v>
      </c>
      <c r="P93" s="58">
        <f>_xlfn.IFNA(VLOOKUP(FornitoriCosti[[#This Row],[IMPEGNO
]],FornitoriElenco[],9,FALSE),0)</f>
        <v>0</v>
      </c>
    </row>
    <row r="94" spans="1:16" s="46" customFormat="1" x14ac:dyDescent="0.25">
      <c r="A94" s="44"/>
      <c r="B94" s="44"/>
      <c r="C94" s="109" t="str">
        <f>_xlfn.IFNA(VLOOKUP(FornitoriCosti[[#This Row],[IMPEGNO
]],FornitoriElenco[[Impegno]:[COMMITTENTE
Selezionare il Soggetto che ha sostenuto la spesa]],2,FALSE),"")</f>
        <v/>
      </c>
      <c r="D94" s="44"/>
      <c r="E94" s="122"/>
      <c r="F94" s="123"/>
      <c r="G94" s="114"/>
      <c r="H94" s="197">
        <f>FornitoriCosti[[#This Row],[IMPORTO NETTO (IMPONIBILE)]]*FornitoriCosti[[#This Row],[Aliquota IVA]]</f>
        <v>0</v>
      </c>
      <c r="I94" s="197">
        <f t="shared" si="1"/>
        <v>0</v>
      </c>
      <c r="J94" s="114"/>
      <c r="K94" s="44"/>
      <c r="L94" s="123"/>
      <c r="M94" s="214"/>
      <c r="N94" s="197">
        <f>IF(FornitoriCosti[[#This Row],[IVA Indetraibile]]="NO",FornitoriCosti[[#This Row],[IMPORTO LIQUIDATO]]/(1+FornitoriCosti[[#This Row],[Aliquota IVA]]),FornitoriCosti[[#This Row],[IMPORTO LIQUIDATO]])*FornitoriCosti[[#This Row],[QUOTA IMPUTATA AL PROGETTO]]</f>
        <v>0</v>
      </c>
      <c r="O94" s="121">
        <f>_xlfn.IFNA(VLOOKUP(FornitoriCosti[[#This Row],[COMMITTENTE]],Anagrafica!$C$16:$D$20,2,FALSE),"NO")</f>
        <v>0</v>
      </c>
      <c r="P94" s="58">
        <f>_xlfn.IFNA(VLOOKUP(FornitoriCosti[[#This Row],[IMPEGNO
]],FornitoriElenco[],9,FALSE),0)</f>
        <v>0</v>
      </c>
    </row>
    <row r="95" spans="1:16" s="46" customFormat="1" x14ac:dyDescent="0.25">
      <c r="A95" s="44"/>
      <c r="B95" s="44"/>
      <c r="C95" s="109" t="str">
        <f>_xlfn.IFNA(VLOOKUP(FornitoriCosti[[#This Row],[IMPEGNO
]],FornitoriElenco[[Impegno]:[COMMITTENTE
Selezionare il Soggetto che ha sostenuto la spesa]],2,FALSE),"")</f>
        <v/>
      </c>
      <c r="D95" s="44"/>
      <c r="E95" s="122"/>
      <c r="F95" s="123"/>
      <c r="G95" s="114"/>
      <c r="H95" s="197">
        <f>FornitoriCosti[[#This Row],[IMPORTO NETTO (IMPONIBILE)]]*FornitoriCosti[[#This Row],[Aliquota IVA]]</f>
        <v>0</v>
      </c>
      <c r="I95" s="197">
        <f t="shared" si="1"/>
        <v>0</v>
      </c>
      <c r="J95" s="114"/>
      <c r="K95" s="44"/>
      <c r="L95" s="123"/>
      <c r="M95" s="214"/>
      <c r="N95" s="197">
        <f>IF(FornitoriCosti[[#This Row],[IVA Indetraibile]]="NO",FornitoriCosti[[#This Row],[IMPORTO LIQUIDATO]]/(1+FornitoriCosti[[#This Row],[Aliquota IVA]]),FornitoriCosti[[#This Row],[IMPORTO LIQUIDATO]])*FornitoriCosti[[#This Row],[QUOTA IMPUTATA AL PROGETTO]]</f>
        <v>0</v>
      </c>
      <c r="O95" s="121">
        <f>_xlfn.IFNA(VLOOKUP(FornitoriCosti[[#This Row],[COMMITTENTE]],Anagrafica!$C$16:$D$20,2,FALSE),"NO")</f>
        <v>0</v>
      </c>
      <c r="P95" s="58">
        <f>_xlfn.IFNA(VLOOKUP(FornitoriCosti[[#This Row],[IMPEGNO
]],FornitoriElenco[],9,FALSE),0)</f>
        <v>0</v>
      </c>
    </row>
    <row r="96" spans="1:16" s="46" customFormat="1" x14ac:dyDescent="0.25">
      <c r="A96" s="44"/>
      <c r="B96" s="44"/>
      <c r="C96" s="109" t="str">
        <f>_xlfn.IFNA(VLOOKUP(FornitoriCosti[[#This Row],[IMPEGNO
]],FornitoriElenco[[Impegno]:[COMMITTENTE
Selezionare il Soggetto che ha sostenuto la spesa]],2,FALSE),"")</f>
        <v/>
      </c>
      <c r="D96" s="44"/>
      <c r="E96" s="122"/>
      <c r="F96" s="123"/>
      <c r="G96" s="114"/>
      <c r="H96" s="197">
        <f>FornitoriCosti[[#This Row],[IMPORTO NETTO (IMPONIBILE)]]*FornitoriCosti[[#This Row],[Aliquota IVA]]</f>
        <v>0</v>
      </c>
      <c r="I96" s="197">
        <f t="shared" si="1"/>
        <v>0</v>
      </c>
      <c r="J96" s="114"/>
      <c r="K96" s="44"/>
      <c r="L96" s="123"/>
      <c r="M96" s="214"/>
      <c r="N96" s="197">
        <f>IF(FornitoriCosti[[#This Row],[IVA Indetraibile]]="NO",FornitoriCosti[[#This Row],[IMPORTO LIQUIDATO]]/(1+FornitoriCosti[[#This Row],[Aliquota IVA]]),FornitoriCosti[[#This Row],[IMPORTO LIQUIDATO]])*FornitoriCosti[[#This Row],[QUOTA IMPUTATA AL PROGETTO]]</f>
        <v>0</v>
      </c>
      <c r="O96" s="121">
        <f>_xlfn.IFNA(VLOOKUP(FornitoriCosti[[#This Row],[COMMITTENTE]],Anagrafica!$C$16:$D$20,2,FALSE),"NO")</f>
        <v>0</v>
      </c>
      <c r="P96" s="58">
        <f>_xlfn.IFNA(VLOOKUP(FornitoriCosti[[#This Row],[IMPEGNO
]],FornitoriElenco[],9,FALSE),0)</f>
        <v>0</v>
      </c>
    </row>
    <row r="97" spans="1:16" s="46" customFormat="1" x14ac:dyDescent="0.25">
      <c r="A97" s="44"/>
      <c r="B97" s="44"/>
      <c r="C97" s="109" t="str">
        <f>_xlfn.IFNA(VLOOKUP(FornitoriCosti[[#This Row],[IMPEGNO
]],FornitoriElenco[[Impegno]:[COMMITTENTE
Selezionare il Soggetto che ha sostenuto la spesa]],2,FALSE),"")</f>
        <v/>
      </c>
      <c r="D97" s="44"/>
      <c r="E97" s="122"/>
      <c r="F97" s="123"/>
      <c r="G97" s="114"/>
      <c r="H97" s="197">
        <f>FornitoriCosti[[#This Row],[IMPORTO NETTO (IMPONIBILE)]]*FornitoriCosti[[#This Row],[Aliquota IVA]]</f>
        <v>0</v>
      </c>
      <c r="I97" s="197">
        <f t="shared" si="1"/>
        <v>0</v>
      </c>
      <c r="J97" s="114"/>
      <c r="K97" s="44"/>
      <c r="L97" s="123"/>
      <c r="M97" s="214"/>
      <c r="N97" s="197">
        <f>IF(FornitoriCosti[[#This Row],[IVA Indetraibile]]="NO",FornitoriCosti[[#This Row],[IMPORTO LIQUIDATO]]/(1+FornitoriCosti[[#This Row],[Aliquota IVA]]),FornitoriCosti[[#This Row],[IMPORTO LIQUIDATO]])*FornitoriCosti[[#This Row],[QUOTA IMPUTATA AL PROGETTO]]</f>
        <v>0</v>
      </c>
      <c r="O97" s="121">
        <f>_xlfn.IFNA(VLOOKUP(FornitoriCosti[[#This Row],[COMMITTENTE]],Anagrafica!$C$16:$D$20,2,FALSE),"NO")</f>
        <v>0</v>
      </c>
      <c r="P97" s="58">
        <f>_xlfn.IFNA(VLOOKUP(FornitoriCosti[[#This Row],[IMPEGNO
]],FornitoriElenco[],9,FALSE),0)</f>
        <v>0</v>
      </c>
    </row>
    <row r="98" spans="1:16" s="46" customFormat="1" x14ac:dyDescent="0.25">
      <c r="A98" s="44"/>
      <c r="B98" s="44"/>
      <c r="C98" s="109" t="str">
        <f>_xlfn.IFNA(VLOOKUP(FornitoriCosti[[#This Row],[IMPEGNO
]],FornitoriElenco[[Impegno]:[COMMITTENTE
Selezionare il Soggetto che ha sostenuto la spesa]],2,FALSE),"")</f>
        <v/>
      </c>
      <c r="D98" s="44"/>
      <c r="E98" s="122"/>
      <c r="F98" s="123"/>
      <c r="G98" s="114"/>
      <c r="H98" s="197">
        <f>FornitoriCosti[[#This Row],[IMPORTO NETTO (IMPONIBILE)]]*FornitoriCosti[[#This Row],[Aliquota IVA]]</f>
        <v>0</v>
      </c>
      <c r="I98" s="197">
        <f t="shared" si="1"/>
        <v>0</v>
      </c>
      <c r="J98" s="114"/>
      <c r="K98" s="44"/>
      <c r="L98" s="123"/>
      <c r="M98" s="214"/>
      <c r="N98" s="197">
        <f>IF(FornitoriCosti[[#This Row],[IVA Indetraibile]]="NO",FornitoriCosti[[#This Row],[IMPORTO LIQUIDATO]]/(1+FornitoriCosti[[#This Row],[Aliquota IVA]]),FornitoriCosti[[#This Row],[IMPORTO LIQUIDATO]])*FornitoriCosti[[#This Row],[QUOTA IMPUTATA AL PROGETTO]]</f>
        <v>0</v>
      </c>
      <c r="O98" s="121">
        <f>_xlfn.IFNA(VLOOKUP(FornitoriCosti[[#This Row],[COMMITTENTE]],Anagrafica!$C$16:$D$20,2,FALSE),"NO")</f>
        <v>0</v>
      </c>
      <c r="P98" s="58">
        <f>_xlfn.IFNA(VLOOKUP(FornitoriCosti[[#This Row],[IMPEGNO
]],FornitoriElenco[],9,FALSE),0)</f>
        <v>0</v>
      </c>
    </row>
    <row r="99" spans="1:16" s="46" customFormat="1" x14ac:dyDescent="0.25">
      <c r="A99" s="44"/>
      <c r="B99" s="44"/>
      <c r="C99" s="109" t="str">
        <f>_xlfn.IFNA(VLOOKUP(FornitoriCosti[[#This Row],[IMPEGNO
]],FornitoriElenco[[Impegno]:[COMMITTENTE
Selezionare il Soggetto che ha sostenuto la spesa]],2,FALSE),"")</f>
        <v/>
      </c>
      <c r="D99" s="44"/>
      <c r="E99" s="122"/>
      <c r="F99" s="123"/>
      <c r="G99" s="114"/>
      <c r="H99" s="197">
        <f>FornitoriCosti[[#This Row],[IMPORTO NETTO (IMPONIBILE)]]*FornitoriCosti[[#This Row],[Aliquota IVA]]</f>
        <v>0</v>
      </c>
      <c r="I99" s="197">
        <f t="shared" si="1"/>
        <v>0</v>
      </c>
      <c r="J99" s="114"/>
      <c r="K99" s="44"/>
      <c r="L99" s="123"/>
      <c r="M99" s="214"/>
      <c r="N99" s="197">
        <f>IF(FornitoriCosti[[#This Row],[IVA Indetraibile]]="NO",FornitoriCosti[[#This Row],[IMPORTO LIQUIDATO]]/(1+FornitoriCosti[[#This Row],[Aliquota IVA]]),FornitoriCosti[[#This Row],[IMPORTO LIQUIDATO]])*FornitoriCosti[[#This Row],[QUOTA IMPUTATA AL PROGETTO]]</f>
        <v>0</v>
      </c>
      <c r="O99" s="121">
        <f>_xlfn.IFNA(VLOOKUP(FornitoriCosti[[#This Row],[COMMITTENTE]],Anagrafica!$C$16:$D$20,2,FALSE),"NO")</f>
        <v>0</v>
      </c>
      <c r="P99" s="58">
        <f>_xlfn.IFNA(VLOOKUP(FornitoriCosti[[#This Row],[IMPEGNO
]],FornitoriElenco[],9,FALSE),0)</f>
        <v>0</v>
      </c>
    </row>
    <row r="100" spans="1:16" s="46" customFormat="1" x14ac:dyDescent="0.25">
      <c r="A100" s="44"/>
      <c r="B100" s="44"/>
      <c r="C100" s="109" t="str">
        <f>_xlfn.IFNA(VLOOKUP(FornitoriCosti[[#This Row],[IMPEGNO
]],FornitoriElenco[[Impegno]:[COMMITTENTE
Selezionare il Soggetto che ha sostenuto la spesa]],2,FALSE),"")</f>
        <v/>
      </c>
      <c r="D100" s="44"/>
      <c r="E100" s="122"/>
      <c r="F100" s="123"/>
      <c r="G100" s="114"/>
      <c r="H100" s="197">
        <f>FornitoriCosti[[#This Row],[IMPORTO NETTO (IMPONIBILE)]]*FornitoriCosti[[#This Row],[Aliquota IVA]]</f>
        <v>0</v>
      </c>
      <c r="I100" s="197">
        <f t="shared" si="1"/>
        <v>0</v>
      </c>
      <c r="J100" s="114"/>
      <c r="K100" s="44"/>
      <c r="L100" s="123"/>
      <c r="M100" s="214"/>
      <c r="N100" s="197">
        <f>IF(FornitoriCosti[[#This Row],[IVA Indetraibile]]="NO",FornitoriCosti[[#This Row],[IMPORTO LIQUIDATO]]/(1+FornitoriCosti[[#This Row],[Aliquota IVA]]),FornitoriCosti[[#This Row],[IMPORTO LIQUIDATO]])*FornitoriCosti[[#This Row],[QUOTA IMPUTATA AL PROGETTO]]</f>
        <v>0</v>
      </c>
      <c r="O100" s="121">
        <f>_xlfn.IFNA(VLOOKUP(FornitoriCosti[[#This Row],[COMMITTENTE]],Anagrafica!$C$16:$D$20,2,FALSE),"NO")</f>
        <v>0</v>
      </c>
      <c r="P100" s="58">
        <f>_xlfn.IFNA(VLOOKUP(FornitoriCosti[[#This Row],[IMPEGNO
]],FornitoriElenco[],9,FALSE),0)</f>
        <v>0</v>
      </c>
    </row>
    <row r="101" spans="1:16" s="46" customFormat="1" x14ac:dyDescent="0.25">
      <c r="A101" s="44"/>
      <c r="B101" s="44"/>
      <c r="C101" s="109" t="str">
        <f>_xlfn.IFNA(VLOOKUP(FornitoriCosti[[#This Row],[IMPEGNO
]],FornitoriElenco[[Impegno]:[COMMITTENTE
Selezionare il Soggetto che ha sostenuto la spesa]],2,FALSE),"")</f>
        <v/>
      </c>
      <c r="D101" s="44"/>
      <c r="E101" s="122"/>
      <c r="F101" s="123"/>
      <c r="G101" s="114"/>
      <c r="H101" s="197">
        <f>FornitoriCosti[[#This Row],[IMPORTO NETTO (IMPONIBILE)]]*FornitoriCosti[[#This Row],[Aliquota IVA]]</f>
        <v>0</v>
      </c>
      <c r="I101" s="197">
        <f t="shared" si="1"/>
        <v>0</v>
      </c>
      <c r="J101" s="114"/>
      <c r="K101" s="44"/>
      <c r="L101" s="123"/>
      <c r="M101" s="214"/>
      <c r="N101" s="197">
        <f>IF(FornitoriCosti[[#This Row],[IVA Indetraibile]]="NO",FornitoriCosti[[#This Row],[IMPORTO LIQUIDATO]]/(1+FornitoriCosti[[#This Row],[Aliquota IVA]]),FornitoriCosti[[#This Row],[IMPORTO LIQUIDATO]])*FornitoriCosti[[#This Row],[QUOTA IMPUTATA AL PROGETTO]]</f>
        <v>0</v>
      </c>
      <c r="O101" s="121">
        <f>_xlfn.IFNA(VLOOKUP(FornitoriCosti[[#This Row],[COMMITTENTE]],Anagrafica!$C$16:$D$20,2,FALSE),"NO")</f>
        <v>0</v>
      </c>
      <c r="P101" s="58">
        <f>_xlfn.IFNA(VLOOKUP(FornitoriCosti[[#This Row],[IMPEGNO
]],FornitoriElenco[],9,FALSE),0)</f>
        <v>0</v>
      </c>
    </row>
    <row r="102" spans="1:16" s="46" customFormat="1" x14ac:dyDescent="0.25">
      <c r="A102" s="44"/>
      <c r="B102" s="44"/>
      <c r="C102" s="109" t="str">
        <f>_xlfn.IFNA(VLOOKUP(FornitoriCosti[[#This Row],[IMPEGNO
]],FornitoriElenco[[Impegno]:[COMMITTENTE
Selezionare il Soggetto che ha sostenuto la spesa]],2,FALSE),"")</f>
        <v/>
      </c>
      <c r="D102" s="44"/>
      <c r="E102" s="122"/>
      <c r="F102" s="123"/>
      <c r="G102" s="114"/>
      <c r="H102" s="197">
        <f>FornitoriCosti[[#This Row],[IMPORTO NETTO (IMPONIBILE)]]*FornitoriCosti[[#This Row],[Aliquota IVA]]</f>
        <v>0</v>
      </c>
      <c r="I102" s="197">
        <f t="shared" si="1"/>
        <v>0</v>
      </c>
      <c r="J102" s="114"/>
      <c r="K102" s="44"/>
      <c r="L102" s="123"/>
      <c r="M102" s="214"/>
      <c r="N102" s="197">
        <f>IF(FornitoriCosti[[#This Row],[IVA Indetraibile]]="NO",FornitoriCosti[[#This Row],[IMPORTO LIQUIDATO]]/(1+FornitoriCosti[[#This Row],[Aliquota IVA]]),FornitoriCosti[[#This Row],[IMPORTO LIQUIDATO]])*FornitoriCosti[[#This Row],[QUOTA IMPUTATA AL PROGETTO]]</f>
        <v>0</v>
      </c>
      <c r="O102" s="121">
        <f>_xlfn.IFNA(VLOOKUP(FornitoriCosti[[#This Row],[COMMITTENTE]],Anagrafica!$C$16:$D$20,2,FALSE),"NO")</f>
        <v>0</v>
      </c>
      <c r="P102" s="58">
        <f>_xlfn.IFNA(VLOOKUP(FornitoriCosti[[#This Row],[IMPEGNO
]],FornitoriElenco[],9,FALSE),0)</f>
        <v>0</v>
      </c>
    </row>
    <row r="103" spans="1:16" s="46" customFormat="1" x14ac:dyDescent="0.25">
      <c r="A103" s="44"/>
      <c r="B103" s="44"/>
      <c r="C103" s="109" t="str">
        <f>_xlfn.IFNA(VLOOKUP(FornitoriCosti[[#This Row],[IMPEGNO
]],FornitoriElenco[[Impegno]:[COMMITTENTE
Selezionare il Soggetto che ha sostenuto la spesa]],2,FALSE),"")</f>
        <v/>
      </c>
      <c r="D103" s="44"/>
      <c r="E103" s="122"/>
      <c r="F103" s="123"/>
      <c r="G103" s="114"/>
      <c r="H103" s="197">
        <f>FornitoriCosti[[#This Row],[IMPORTO NETTO (IMPONIBILE)]]*FornitoriCosti[[#This Row],[Aliquota IVA]]</f>
        <v>0</v>
      </c>
      <c r="I103" s="197">
        <f t="shared" si="1"/>
        <v>0</v>
      </c>
      <c r="J103" s="114"/>
      <c r="K103" s="44"/>
      <c r="L103" s="123"/>
      <c r="M103" s="214"/>
      <c r="N103" s="197">
        <f>IF(FornitoriCosti[[#This Row],[IVA Indetraibile]]="NO",FornitoriCosti[[#This Row],[IMPORTO LIQUIDATO]]/(1+FornitoriCosti[[#This Row],[Aliquota IVA]]),FornitoriCosti[[#This Row],[IMPORTO LIQUIDATO]])*FornitoriCosti[[#This Row],[QUOTA IMPUTATA AL PROGETTO]]</f>
        <v>0</v>
      </c>
      <c r="O103" s="121">
        <f>_xlfn.IFNA(VLOOKUP(FornitoriCosti[[#This Row],[COMMITTENTE]],Anagrafica!$C$16:$D$20,2,FALSE),"NO")</f>
        <v>0</v>
      </c>
      <c r="P103" s="58">
        <f>_xlfn.IFNA(VLOOKUP(FornitoriCosti[[#This Row],[IMPEGNO
]],FornitoriElenco[],9,FALSE),0)</f>
        <v>0</v>
      </c>
    </row>
    <row r="104" spans="1:16" s="46" customFormat="1" x14ac:dyDescent="0.25">
      <c r="A104" s="44"/>
      <c r="B104" s="44"/>
      <c r="C104" s="109" t="str">
        <f>_xlfn.IFNA(VLOOKUP(FornitoriCosti[[#This Row],[IMPEGNO
]],FornitoriElenco[[Impegno]:[COMMITTENTE
Selezionare il Soggetto che ha sostenuto la spesa]],2,FALSE),"")</f>
        <v/>
      </c>
      <c r="D104" s="44"/>
      <c r="E104" s="122"/>
      <c r="F104" s="123"/>
      <c r="G104" s="114"/>
      <c r="H104" s="197">
        <f>FornitoriCosti[[#This Row],[IMPORTO NETTO (IMPONIBILE)]]*FornitoriCosti[[#This Row],[Aliquota IVA]]</f>
        <v>0</v>
      </c>
      <c r="I104" s="197">
        <f t="shared" si="1"/>
        <v>0</v>
      </c>
      <c r="J104" s="114"/>
      <c r="K104" s="44"/>
      <c r="L104" s="123"/>
      <c r="M104" s="214"/>
      <c r="N104" s="197">
        <f>IF(FornitoriCosti[[#This Row],[IVA Indetraibile]]="NO",FornitoriCosti[[#This Row],[IMPORTO LIQUIDATO]]/(1+FornitoriCosti[[#This Row],[Aliquota IVA]]),FornitoriCosti[[#This Row],[IMPORTO LIQUIDATO]])*FornitoriCosti[[#This Row],[QUOTA IMPUTATA AL PROGETTO]]</f>
        <v>0</v>
      </c>
      <c r="O104" s="121">
        <f>_xlfn.IFNA(VLOOKUP(FornitoriCosti[[#This Row],[COMMITTENTE]],Anagrafica!$C$16:$D$20,2,FALSE),"NO")</f>
        <v>0</v>
      </c>
      <c r="P104" s="58">
        <f>_xlfn.IFNA(VLOOKUP(FornitoriCosti[[#This Row],[IMPEGNO
]],FornitoriElenco[],9,FALSE),0)</f>
        <v>0</v>
      </c>
    </row>
    <row r="105" spans="1:16" x14ac:dyDescent="0.25">
      <c r="A105" s="37" t="s">
        <v>31</v>
      </c>
      <c r="B105" s="37">
        <f>SUBTOTAL(103,FornitoriCosti[IMPEGNO
])</f>
        <v>0</v>
      </c>
      <c r="E105" s="37"/>
      <c r="G105" s="43">
        <f>SUBTOTAL(109,FornitoriCosti[IMPORTO NETTO (IMPONIBILE)])</f>
        <v>0</v>
      </c>
      <c r="H105" s="43">
        <f>SUBTOTAL(109,FornitoriCosti[IVA])</f>
        <v>0</v>
      </c>
      <c r="I105" s="43">
        <f>SUBTOTAL(109,FornitoriCosti[IMPORTO LORDO])</f>
        <v>0</v>
      </c>
      <c r="J105" s="43">
        <f>SUBTOTAL(109,FornitoriCosti[IMPORTO LIQUIDATO])</f>
        <v>0</v>
      </c>
      <c r="M105" s="46"/>
      <c r="N105" s="43">
        <f>SUBTOTAL(109,FornitoriCosti[IMPORTO IMPUTATO AL PROGETTO])</f>
        <v>0</v>
      </c>
      <c r="O105" s="37"/>
    </row>
    <row r="106" spans="1:16" x14ac:dyDescent="0.25">
      <c r="G106" s="51"/>
      <c r="H106" s="52"/>
      <c r="I106" s="51"/>
      <c r="N106" s="51"/>
    </row>
    <row r="107" spans="1:16" x14ac:dyDescent="0.25">
      <c r="G107" s="51"/>
      <c r="H107" s="52"/>
      <c r="I107" s="51"/>
      <c r="N107" s="51"/>
    </row>
    <row r="108" spans="1:16" x14ac:dyDescent="0.25">
      <c r="G108" s="51"/>
      <c r="H108" s="52"/>
      <c r="I108" s="51"/>
      <c r="N108" s="51"/>
    </row>
    <row r="109" spans="1:16" x14ac:dyDescent="0.25">
      <c r="G109" s="51"/>
      <c r="H109" s="52"/>
      <c r="I109" s="51"/>
      <c r="N109" s="51"/>
    </row>
    <row r="110" spans="1:16" x14ac:dyDescent="0.25">
      <c r="G110" s="51"/>
      <c r="H110" s="52"/>
      <c r="I110" s="51"/>
      <c r="N110" s="51"/>
    </row>
    <row r="111" spans="1:16" x14ac:dyDescent="0.25">
      <c r="G111" s="51"/>
      <c r="H111" s="52"/>
      <c r="I111" s="53"/>
      <c r="N111" s="51"/>
    </row>
    <row r="112" spans="1:16" x14ac:dyDescent="0.25">
      <c r="G112" s="51"/>
      <c r="H112" s="52"/>
      <c r="I112" s="51"/>
      <c r="N112" s="51"/>
    </row>
    <row r="113" spans="7:14" x14ac:dyDescent="0.25">
      <c r="G113" s="51"/>
      <c r="H113" s="52"/>
      <c r="I113" s="51"/>
      <c r="N113" s="51"/>
    </row>
    <row r="114" spans="7:14" x14ac:dyDescent="0.25">
      <c r="G114" s="51"/>
      <c r="H114" s="52"/>
      <c r="I114" s="51"/>
      <c r="N114" s="51"/>
    </row>
    <row r="115" spans="7:14" x14ac:dyDescent="0.25">
      <c r="G115" s="51"/>
      <c r="H115" s="52"/>
      <c r="I115" s="51"/>
      <c r="N115" s="51"/>
    </row>
    <row r="116" spans="7:14" x14ac:dyDescent="0.25">
      <c r="G116" s="51"/>
      <c r="H116" s="52"/>
      <c r="I116" s="51"/>
      <c r="N116" s="51"/>
    </row>
    <row r="117" spans="7:14" x14ac:dyDescent="0.25">
      <c r="G117" s="51"/>
      <c r="H117" s="52"/>
      <c r="I117" s="51"/>
      <c r="N117" s="51"/>
    </row>
    <row r="118" spans="7:14" x14ac:dyDescent="0.25">
      <c r="G118" s="51"/>
      <c r="H118" s="52"/>
      <c r="I118" s="51"/>
      <c r="N118" s="51"/>
    </row>
    <row r="119" spans="7:14" x14ac:dyDescent="0.25">
      <c r="G119" s="51"/>
      <c r="H119" s="52"/>
      <c r="I119" s="51"/>
      <c r="N119" s="51"/>
    </row>
    <row r="120" spans="7:14" x14ac:dyDescent="0.25">
      <c r="G120" s="51"/>
      <c r="H120" s="52"/>
      <c r="I120" s="51"/>
      <c r="N120" s="51"/>
    </row>
    <row r="121" spans="7:14" x14ac:dyDescent="0.25">
      <c r="G121" s="51"/>
      <c r="H121" s="52"/>
      <c r="I121" s="51"/>
      <c r="N121" s="51"/>
    </row>
    <row r="122" spans="7:14" x14ac:dyDescent="0.25">
      <c r="G122" s="51"/>
      <c r="H122" s="52"/>
      <c r="I122" s="51"/>
      <c r="N122" s="51"/>
    </row>
    <row r="123" spans="7:14" x14ac:dyDescent="0.25">
      <c r="G123" s="51"/>
      <c r="H123" s="52"/>
      <c r="I123" s="51"/>
      <c r="N123" s="51"/>
    </row>
    <row r="124" spans="7:14" x14ac:dyDescent="0.25">
      <c r="G124" s="51"/>
      <c r="H124" s="52"/>
      <c r="I124" s="51"/>
      <c r="N124" s="51"/>
    </row>
    <row r="125" spans="7:14" x14ac:dyDescent="0.25">
      <c r="G125" s="51"/>
      <c r="H125" s="52"/>
      <c r="I125" s="51"/>
      <c r="N125" s="51"/>
    </row>
    <row r="126" spans="7:14" x14ac:dyDescent="0.25">
      <c r="G126" s="51"/>
      <c r="H126" s="52"/>
      <c r="I126" s="51"/>
      <c r="N126" s="51"/>
    </row>
    <row r="127" spans="7:14" x14ac:dyDescent="0.25">
      <c r="G127" s="51"/>
      <c r="H127" s="52"/>
      <c r="I127" s="51"/>
      <c r="N127" s="51"/>
    </row>
    <row r="128" spans="7:14" x14ac:dyDescent="0.25">
      <c r="G128" s="51"/>
      <c r="H128" s="52"/>
      <c r="I128" s="51"/>
      <c r="N128" s="51"/>
    </row>
    <row r="129" spans="7:14" x14ac:dyDescent="0.25">
      <c r="G129" s="51"/>
      <c r="H129" s="52"/>
      <c r="I129" s="51"/>
      <c r="N129" s="51"/>
    </row>
    <row r="130" spans="7:14" x14ac:dyDescent="0.25">
      <c r="G130" s="51"/>
      <c r="H130" s="52"/>
      <c r="I130" s="51"/>
      <c r="N130" s="51"/>
    </row>
    <row r="131" spans="7:14" x14ac:dyDescent="0.25">
      <c r="G131" s="51"/>
      <c r="H131" s="52"/>
      <c r="I131" s="51"/>
      <c r="N131" s="51"/>
    </row>
  </sheetData>
  <sheetProtection algorithmName="SHA-512" hashValue="qL/tYaW1oM5N8A4YUS4dvHSNU8c8F5o3M5lcW3bcGeECHQ8EJlz/Fs5tNBaR5kpDukLfr1rHz+4xUL8sjvbCFQ==" saltValue="rD0C8CzL4CRxIBTbRU+Xjg==" spinCount="100000" sheet="1" objects="1" scenarios="1" selectLockedCells="1" sort="0" autoFilter="0"/>
  <phoneticPr fontId="9" type="noConversion"/>
  <dataValidations count="5">
    <dataValidation type="list" allowBlank="1" showInputMessage="1" showErrorMessage="1" sqref="A5:A104" xr:uid="{00000000-0002-0000-0700-000000000000}">
      <formula1>VociPersGiuridiche</formula1>
    </dataValidation>
    <dataValidation type="decimal" operator="greaterThan" allowBlank="1" showInputMessage="1" showErrorMessage="1" sqref="M5:M104 G5:G104" xr:uid="{00000000-0002-0000-0700-000001000000}">
      <formula1>0</formula1>
    </dataValidation>
    <dataValidation type="decimal" operator="lessThanOrEqual" allowBlank="1" showInputMessage="1" showErrorMessage="1" sqref="J5:J104" xr:uid="{00000000-0002-0000-0700-000002000000}">
      <formula1>I5</formula1>
    </dataValidation>
    <dataValidation type="list" allowBlank="1" showInputMessage="1" showErrorMessage="1" sqref="K5:K104" xr:uid="{00000000-0002-0000-0700-000003000000}">
      <formula1>StrumentiPagamento</formula1>
    </dataValidation>
    <dataValidation type="list" allowBlank="1" showInputMessage="1" showErrorMessage="1" sqref="D5:D104" xr:uid="{00000000-0002-0000-0700-000004000000}">
      <formula1>TitoliDiSpesa</formula1>
    </dataValidation>
  </dataValidations>
  <pageMargins left="0.23622047244094491" right="0.23622047244094491" top="0.74803149606299213" bottom="0.74803149606299213" header="0.31496062992125984" footer="0.31496062992125984"/>
  <pageSetup paperSize="9" scale="61"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4E2A0B0-EA07-43CC-B9BB-CB418FFD3FF8}">
          <x14:formula1>
            <xm:f>'Fornitori-Elenco'!$A$5:$A$104</xm:f>
          </x14:formula1>
          <xm:sqref>B5:B104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theme="9" tint="0.39997558519241921"/>
    <pageSetUpPr fitToPage="1"/>
  </sheetPr>
  <dimension ref="A1:H50"/>
  <sheetViews>
    <sheetView showGridLines="0" tabSelected="1" topLeftCell="B1" zoomScale="110" zoomScaleNormal="110" workbookViewId="0">
      <selection activeCell="G7" sqref="G7"/>
    </sheetView>
  </sheetViews>
  <sheetFormatPr defaultColWidth="9.1796875" defaultRowHeight="12.5" x14ac:dyDescent="0.25"/>
  <cols>
    <col min="1" max="1" width="12.453125" style="3" hidden="1" customWidth="1"/>
    <col min="2" max="2" width="33.453125" style="3" customWidth="1"/>
    <col min="3" max="3" width="34.453125" style="3" customWidth="1"/>
    <col min="4" max="4" width="24.81640625" style="3" customWidth="1"/>
    <col min="5" max="5" width="17.453125" style="38" customWidth="1"/>
    <col min="6" max="6" width="16.81640625" style="97" customWidth="1"/>
    <col min="7" max="7" width="15.54296875" style="3" customWidth="1"/>
    <col min="8" max="8" width="9.1796875" style="3" hidden="1" customWidth="1"/>
    <col min="9" max="16384" width="9.1796875" style="3"/>
  </cols>
  <sheetData>
    <row r="1" spans="1:8" ht="34" customHeight="1" x14ac:dyDescent="0.25">
      <c r="B1" s="65" t="s">
        <v>111</v>
      </c>
      <c r="C1" s="65"/>
      <c r="D1" s="65"/>
      <c r="E1" s="66"/>
      <c r="F1" s="96"/>
      <c r="G1" s="65"/>
      <c r="H1" s="65"/>
    </row>
    <row r="2" spans="1:8" ht="11.25" customHeight="1" x14ac:dyDescent="0.25">
      <c r="B2" s="3" t="s">
        <v>112</v>
      </c>
    </row>
    <row r="3" spans="1:8" ht="11.25" customHeight="1" x14ac:dyDescent="0.25"/>
    <row r="4" spans="1:8" s="135" customFormat="1" ht="36" customHeight="1" x14ac:dyDescent="0.25">
      <c r="A4" s="134" t="s">
        <v>113</v>
      </c>
      <c r="B4" s="129" t="s">
        <v>114</v>
      </c>
      <c r="C4" s="129" t="s">
        <v>115</v>
      </c>
      <c r="D4" s="129" t="s">
        <v>116</v>
      </c>
      <c r="E4" s="129" t="s">
        <v>117</v>
      </c>
      <c r="F4" s="129" t="s">
        <v>118</v>
      </c>
      <c r="G4" s="129" t="s">
        <v>119</v>
      </c>
      <c r="H4" s="134" t="s">
        <v>120</v>
      </c>
    </row>
    <row r="5" spans="1:8" s="103" customFormat="1" x14ac:dyDescent="0.25">
      <c r="A5" s="125" t="str">
        <f>CespitiElenco[[#This Row],[DESCRIZIONE
Indicare il bene oggetto dell''ammortamento]]&amp; IF(ISBLANK(CespitiElenco[[#This Row],[RIFERIMENTO
Indicare n. o codice di registrazione del bene]]),"", " (" &amp; CespitiElenco[[#This Row],[RIFERIMENTO
Indicare n. o codice di registrazione del bene]] &amp; ")")</f>
        <v/>
      </c>
      <c r="B5" s="126"/>
      <c r="C5" s="126"/>
      <c r="D5" s="126"/>
      <c r="E5" s="128"/>
      <c r="F5" s="98"/>
      <c r="G5" s="62"/>
      <c r="H5" s="132">
        <f>IF(ISNUMBER(CespitiElenco[[#This Row],[PERIODO AMMORTAMENTO (Mesi)]]),CespitiElenco[[#This Row],[COSTO UNITARIO]]/CespitiElenco[[#This Row],[PERIODO AMMORTAMENTO (Mesi)]],0)</f>
        <v>0</v>
      </c>
    </row>
    <row r="6" spans="1:8" x14ac:dyDescent="0.25">
      <c r="A6" s="125" t="str">
        <f>CespitiElenco[[#This Row],[DESCRIZIONE
Indicare il bene oggetto dell''ammortamento]]&amp; IF(ISBLANK(CespitiElenco[[#This Row],[RIFERIMENTO
Indicare n. o codice di registrazione del bene]]),"", " (" &amp; CespitiElenco[[#This Row],[RIFERIMENTO
Indicare n. o codice di registrazione del bene]] &amp; ")")</f>
        <v/>
      </c>
      <c r="B6" s="61"/>
      <c r="C6" s="61"/>
      <c r="D6" s="61"/>
      <c r="E6" s="63"/>
      <c r="F6" s="98"/>
      <c r="G6" s="62"/>
      <c r="H6" s="132">
        <f>IF(ISNUMBER(CespitiElenco[[#This Row],[PERIODO AMMORTAMENTO (Mesi)]]),CespitiElenco[[#This Row],[COSTO UNITARIO]]/CespitiElenco[[#This Row],[PERIODO AMMORTAMENTO (Mesi)]],0)</f>
        <v>0</v>
      </c>
    </row>
    <row r="7" spans="1:8" x14ac:dyDescent="0.25">
      <c r="A7" s="125" t="str">
        <f>CespitiElenco[[#This Row],[DESCRIZIONE
Indicare il bene oggetto dell''ammortamento]]&amp; IF(ISBLANK(CespitiElenco[[#This Row],[RIFERIMENTO
Indicare n. o codice di registrazione del bene]]),"", " (" &amp; CespitiElenco[[#This Row],[RIFERIMENTO
Indicare n. o codice di registrazione del bene]] &amp; ")")</f>
        <v/>
      </c>
      <c r="B7" s="61"/>
      <c r="C7" s="61"/>
      <c r="D7" s="61"/>
      <c r="E7" s="63"/>
      <c r="F7" s="98"/>
      <c r="G7" s="62"/>
      <c r="H7" s="132">
        <f>IF(ISNUMBER(CespitiElenco[[#This Row],[PERIODO AMMORTAMENTO (Mesi)]]),CespitiElenco[[#This Row],[COSTO UNITARIO]]/CespitiElenco[[#This Row],[PERIODO AMMORTAMENTO (Mesi)]],0)</f>
        <v>0</v>
      </c>
    </row>
    <row r="8" spans="1:8" x14ac:dyDescent="0.25">
      <c r="A8" s="125" t="str">
        <f>CespitiElenco[[#This Row],[DESCRIZIONE
Indicare il bene oggetto dell''ammortamento]]&amp; IF(ISBLANK(CespitiElenco[[#This Row],[RIFERIMENTO
Indicare n. o codice di registrazione del bene]]),"", " (" &amp; CespitiElenco[[#This Row],[RIFERIMENTO
Indicare n. o codice di registrazione del bene]] &amp; ")")</f>
        <v/>
      </c>
      <c r="B8" s="61"/>
      <c r="C8" s="61"/>
      <c r="D8" s="61"/>
      <c r="E8" s="63"/>
      <c r="F8" s="98"/>
      <c r="G8" s="62"/>
      <c r="H8" s="132">
        <f>IF(ISNUMBER(CespitiElenco[[#This Row],[PERIODO AMMORTAMENTO (Mesi)]]),CespitiElenco[[#This Row],[COSTO UNITARIO]]/CespitiElenco[[#This Row],[PERIODO AMMORTAMENTO (Mesi)]],0)</f>
        <v>0</v>
      </c>
    </row>
    <row r="9" spans="1:8" x14ac:dyDescent="0.25">
      <c r="A9" s="125" t="str">
        <f>CespitiElenco[[#This Row],[DESCRIZIONE
Indicare il bene oggetto dell''ammortamento]]&amp; IF(ISBLANK(CespitiElenco[[#This Row],[RIFERIMENTO
Indicare n. o codice di registrazione del bene]]),"", " (" &amp; CespitiElenco[[#This Row],[RIFERIMENTO
Indicare n. o codice di registrazione del bene]] &amp; ")")</f>
        <v/>
      </c>
      <c r="B9" s="61"/>
      <c r="C9" s="61"/>
      <c r="D9" s="61"/>
      <c r="E9" s="63"/>
      <c r="F9" s="98"/>
      <c r="G9" s="62"/>
      <c r="H9" s="132">
        <f>IF(ISNUMBER(CespitiElenco[[#This Row],[PERIODO AMMORTAMENTO (Mesi)]]),CespitiElenco[[#This Row],[COSTO UNITARIO]]/CespitiElenco[[#This Row],[PERIODO AMMORTAMENTO (Mesi)]],0)</f>
        <v>0</v>
      </c>
    </row>
    <row r="10" spans="1:8" x14ac:dyDescent="0.25">
      <c r="A10" s="125" t="str">
        <f>CespitiElenco[[#This Row],[DESCRIZIONE
Indicare il bene oggetto dell''ammortamento]]&amp; IF(ISBLANK(CespitiElenco[[#This Row],[RIFERIMENTO
Indicare n. o codice di registrazione del bene]]),"", " (" &amp; CespitiElenco[[#This Row],[RIFERIMENTO
Indicare n. o codice di registrazione del bene]] &amp; ")")</f>
        <v/>
      </c>
      <c r="B10" s="61"/>
      <c r="C10" s="61"/>
      <c r="D10" s="61"/>
      <c r="E10" s="63"/>
      <c r="F10" s="98"/>
      <c r="G10" s="127"/>
      <c r="H10" s="132">
        <f>IF(ISNUMBER(CespitiElenco[[#This Row],[PERIODO AMMORTAMENTO (Mesi)]]),CespitiElenco[[#This Row],[COSTO UNITARIO]]/CespitiElenco[[#This Row],[PERIODO AMMORTAMENTO (Mesi)]],0)</f>
        <v>0</v>
      </c>
    </row>
    <row r="11" spans="1:8" x14ac:dyDescent="0.25">
      <c r="A11" s="125" t="str">
        <f>CespitiElenco[[#This Row],[DESCRIZIONE
Indicare il bene oggetto dell''ammortamento]]&amp; IF(ISBLANK(CespitiElenco[[#This Row],[RIFERIMENTO
Indicare n. o codice di registrazione del bene]]),"", " (" &amp; CespitiElenco[[#This Row],[RIFERIMENTO
Indicare n. o codice di registrazione del bene]] &amp; ")")</f>
        <v/>
      </c>
      <c r="B11" s="61"/>
      <c r="C11" s="61"/>
      <c r="D11" s="61"/>
      <c r="E11" s="63"/>
      <c r="F11" s="98"/>
      <c r="G11" s="62"/>
      <c r="H11" s="132">
        <f>IF(ISNUMBER(CespitiElenco[[#This Row],[PERIODO AMMORTAMENTO (Mesi)]]),CespitiElenco[[#This Row],[COSTO UNITARIO]]/CespitiElenco[[#This Row],[PERIODO AMMORTAMENTO (Mesi)]],0)</f>
        <v>0</v>
      </c>
    </row>
    <row r="12" spans="1:8" x14ac:dyDescent="0.25">
      <c r="A12" s="125" t="str">
        <f>CespitiElenco[[#This Row],[DESCRIZIONE
Indicare il bene oggetto dell''ammortamento]]&amp; IF(ISBLANK(CespitiElenco[[#This Row],[RIFERIMENTO
Indicare n. o codice di registrazione del bene]]),"", " (" &amp; CespitiElenco[[#This Row],[RIFERIMENTO
Indicare n. o codice di registrazione del bene]] &amp; ")")</f>
        <v/>
      </c>
      <c r="B12" s="61"/>
      <c r="C12" s="61"/>
      <c r="D12" s="61"/>
      <c r="E12" s="63"/>
      <c r="F12" s="98"/>
      <c r="G12" s="62"/>
      <c r="H12" s="132">
        <f>IF(ISNUMBER(CespitiElenco[[#This Row],[PERIODO AMMORTAMENTO (Mesi)]]),CespitiElenco[[#This Row],[COSTO UNITARIO]]/CespitiElenco[[#This Row],[PERIODO AMMORTAMENTO (Mesi)]],0)</f>
        <v>0</v>
      </c>
    </row>
    <row r="13" spans="1:8" x14ac:dyDescent="0.25">
      <c r="A13" s="125" t="str">
        <f>CespitiElenco[[#This Row],[DESCRIZIONE
Indicare il bene oggetto dell''ammortamento]]&amp; IF(ISBLANK(CespitiElenco[[#This Row],[RIFERIMENTO
Indicare n. o codice di registrazione del bene]]),"", " (" &amp; CespitiElenco[[#This Row],[RIFERIMENTO
Indicare n. o codice di registrazione del bene]] &amp; ")")</f>
        <v/>
      </c>
      <c r="B13" s="61"/>
      <c r="C13" s="61"/>
      <c r="D13" s="61"/>
      <c r="E13" s="63"/>
      <c r="F13" s="98"/>
      <c r="G13" s="62"/>
      <c r="H13" s="132">
        <f>IF(ISNUMBER(CespitiElenco[[#This Row],[PERIODO AMMORTAMENTO (Mesi)]]),CespitiElenco[[#This Row],[COSTO UNITARIO]]/CespitiElenco[[#This Row],[PERIODO AMMORTAMENTO (Mesi)]],0)</f>
        <v>0</v>
      </c>
    </row>
    <row r="14" spans="1:8" x14ac:dyDescent="0.25">
      <c r="A14" s="125" t="str">
        <f>CespitiElenco[[#This Row],[DESCRIZIONE
Indicare il bene oggetto dell''ammortamento]]&amp; IF(ISBLANK(CespitiElenco[[#This Row],[RIFERIMENTO
Indicare n. o codice di registrazione del bene]]),"", " (" &amp; CespitiElenco[[#This Row],[RIFERIMENTO
Indicare n. o codice di registrazione del bene]] &amp; ")")</f>
        <v/>
      </c>
      <c r="B14" s="61"/>
      <c r="C14" s="61"/>
      <c r="D14" s="61"/>
      <c r="E14" s="63"/>
      <c r="F14" s="98"/>
      <c r="G14" s="62"/>
      <c r="H14" s="132">
        <f>IF(ISNUMBER(CespitiElenco[[#This Row],[PERIODO AMMORTAMENTO (Mesi)]]),CespitiElenco[[#This Row],[COSTO UNITARIO]]/CespitiElenco[[#This Row],[PERIODO AMMORTAMENTO (Mesi)]],0)</f>
        <v>0</v>
      </c>
    </row>
    <row r="15" spans="1:8" x14ac:dyDescent="0.25">
      <c r="A15" s="125" t="str">
        <f>CespitiElenco[[#This Row],[DESCRIZIONE
Indicare il bene oggetto dell''ammortamento]]&amp; IF(ISBLANK(CespitiElenco[[#This Row],[RIFERIMENTO
Indicare n. o codice di registrazione del bene]]),"", " (" &amp; CespitiElenco[[#This Row],[RIFERIMENTO
Indicare n. o codice di registrazione del bene]] &amp; ")")</f>
        <v/>
      </c>
      <c r="B15" s="61"/>
      <c r="C15" s="61"/>
      <c r="D15" s="61"/>
      <c r="E15" s="63"/>
      <c r="F15" s="98"/>
      <c r="G15" s="62"/>
      <c r="H15" s="132">
        <f>IF(ISNUMBER(CespitiElenco[[#This Row],[PERIODO AMMORTAMENTO (Mesi)]]),CespitiElenco[[#This Row],[COSTO UNITARIO]]/CespitiElenco[[#This Row],[PERIODO AMMORTAMENTO (Mesi)]],0)</f>
        <v>0</v>
      </c>
    </row>
    <row r="16" spans="1:8" x14ac:dyDescent="0.25">
      <c r="A16" s="125" t="str">
        <f>CespitiElenco[[#This Row],[DESCRIZIONE
Indicare il bene oggetto dell''ammortamento]]&amp; IF(ISBLANK(CespitiElenco[[#This Row],[RIFERIMENTO
Indicare n. o codice di registrazione del bene]]),"", " (" &amp; CespitiElenco[[#This Row],[RIFERIMENTO
Indicare n. o codice di registrazione del bene]] &amp; ")")</f>
        <v/>
      </c>
      <c r="B16" s="61"/>
      <c r="C16" s="61"/>
      <c r="D16" s="61"/>
      <c r="E16" s="63"/>
      <c r="F16" s="98"/>
      <c r="G16" s="62"/>
      <c r="H16" s="132">
        <f>IF(ISNUMBER(CespitiElenco[[#This Row],[PERIODO AMMORTAMENTO (Mesi)]]),CespitiElenco[[#This Row],[COSTO UNITARIO]]/CespitiElenco[[#This Row],[PERIODO AMMORTAMENTO (Mesi)]],0)</f>
        <v>0</v>
      </c>
    </row>
    <row r="17" spans="1:8" x14ac:dyDescent="0.25">
      <c r="A17" s="125" t="str">
        <f>CespitiElenco[[#This Row],[DESCRIZIONE
Indicare il bene oggetto dell''ammortamento]]&amp; IF(ISBLANK(CespitiElenco[[#This Row],[RIFERIMENTO
Indicare n. o codice di registrazione del bene]]),"", " (" &amp; CespitiElenco[[#This Row],[RIFERIMENTO
Indicare n. o codice di registrazione del bene]] &amp; ")")</f>
        <v/>
      </c>
      <c r="B17" s="61"/>
      <c r="C17" s="61"/>
      <c r="D17" s="61"/>
      <c r="E17" s="63"/>
      <c r="F17" s="98"/>
      <c r="G17" s="62"/>
      <c r="H17" s="132">
        <f>IF(ISNUMBER(CespitiElenco[[#This Row],[PERIODO AMMORTAMENTO (Mesi)]]),CespitiElenco[[#This Row],[COSTO UNITARIO]]/CespitiElenco[[#This Row],[PERIODO AMMORTAMENTO (Mesi)]],0)</f>
        <v>0</v>
      </c>
    </row>
    <row r="18" spans="1:8" x14ac:dyDescent="0.25">
      <c r="A18" s="125" t="str">
        <f>CespitiElenco[[#This Row],[DESCRIZIONE
Indicare il bene oggetto dell''ammortamento]]&amp; IF(ISBLANK(CespitiElenco[[#This Row],[RIFERIMENTO
Indicare n. o codice di registrazione del bene]]),"", " (" &amp; CespitiElenco[[#This Row],[RIFERIMENTO
Indicare n. o codice di registrazione del bene]] &amp; ")")</f>
        <v/>
      </c>
      <c r="B18" s="61"/>
      <c r="C18" s="61"/>
      <c r="D18" s="61"/>
      <c r="E18" s="63"/>
      <c r="F18" s="98"/>
      <c r="G18" s="62"/>
      <c r="H18" s="132">
        <f>IF(ISNUMBER(CespitiElenco[[#This Row],[PERIODO AMMORTAMENTO (Mesi)]]),CespitiElenco[[#This Row],[COSTO UNITARIO]]/CespitiElenco[[#This Row],[PERIODO AMMORTAMENTO (Mesi)]],0)</f>
        <v>0</v>
      </c>
    </row>
    <row r="19" spans="1:8" x14ac:dyDescent="0.25">
      <c r="A19" s="125" t="str">
        <f>CespitiElenco[[#This Row],[DESCRIZIONE
Indicare il bene oggetto dell''ammortamento]]&amp; IF(ISBLANK(CespitiElenco[[#This Row],[RIFERIMENTO
Indicare n. o codice di registrazione del bene]]),"", " (" &amp; CespitiElenco[[#This Row],[RIFERIMENTO
Indicare n. o codice di registrazione del bene]] &amp; ")")</f>
        <v/>
      </c>
      <c r="B19" s="61"/>
      <c r="C19" s="61"/>
      <c r="D19" s="61"/>
      <c r="E19" s="63"/>
      <c r="F19" s="98"/>
      <c r="G19" s="62"/>
      <c r="H19" s="132">
        <f>IF(ISNUMBER(CespitiElenco[[#This Row],[PERIODO AMMORTAMENTO (Mesi)]]),CespitiElenco[[#This Row],[COSTO UNITARIO]]/CespitiElenco[[#This Row],[PERIODO AMMORTAMENTO (Mesi)]],0)</f>
        <v>0</v>
      </c>
    </row>
    <row r="20" spans="1:8" x14ac:dyDescent="0.25">
      <c r="A20" s="125" t="str">
        <f>CespitiElenco[[#This Row],[DESCRIZIONE
Indicare il bene oggetto dell''ammortamento]]&amp; IF(ISBLANK(CespitiElenco[[#This Row],[RIFERIMENTO
Indicare n. o codice di registrazione del bene]]),"", " (" &amp; CespitiElenco[[#This Row],[RIFERIMENTO
Indicare n. o codice di registrazione del bene]] &amp; ")")</f>
        <v/>
      </c>
      <c r="B20" s="61"/>
      <c r="C20" s="61"/>
      <c r="D20" s="61"/>
      <c r="E20" s="63"/>
      <c r="F20" s="98"/>
      <c r="G20" s="62"/>
      <c r="H20" s="132">
        <f>IF(ISNUMBER(CespitiElenco[[#This Row],[PERIODO AMMORTAMENTO (Mesi)]]),CespitiElenco[[#This Row],[COSTO UNITARIO]]/CespitiElenco[[#This Row],[PERIODO AMMORTAMENTO (Mesi)]],0)</f>
        <v>0</v>
      </c>
    </row>
    <row r="21" spans="1:8" x14ac:dyDescent="0.25">
      <c r="A21" s="125" t="str">
        <f>CespitiElenco[[#This Row],[DESCRIZIONE
Indicare il bene oggetto dell''ammortamento]]&amp; IF(ISBLANK(CespitiElenco[[#This Row],[RIFERIMENTO
Indicare n. o codice di registrazione del bene]]),"", " (" &amp; CespitiElenco[[#This Row],[RIFERIMENTO
Indicare n. o codice di registrazione del bene]] &amp; ")")</f>
        <v/>
      </c>
      <c r="B21" s="61"/>
      <c r="C21" s="61"/>
      <c r="D21" s="61"/>
      <c r="E21" s="63"/>
      <c r="F21" s="98"/>
      <c r="G21" s="62"/>
      <c r="H21" s="132">
        <f>IF(ISNUMBER(CespitiElenco[[#This Row],[PERIODO AMMORTAMENTO (Mesi)]]),CespitiElenco[[#This Row],[COSTO UNITARIO]]/CespitiElenco[[#This Row],[PERIODO AMMORTAMENTO (Mesi)]],0)</f>
        <v>0</v>
      </c>
    </row>
    <row r="22" spans="1:8" x14ac:dyDescent="0.25">
      <c r="A22" s="125" t="str">
        <f>CespitiElenco[[#This Row],[DESCRIZIONE
Indicare il bene oggetto dell''ammortamento]]&amp; IF(ISBLANK(CespitiElenco[[#This Row],[RIFERIMENTO
Indicare n. o codice di registrazione del bene]]),"", " (" &amp; CespitiElenco[[#This Row],[RIFERIMENTO
Indicare n. o codice di registrazione del bene]] &amp; ")")</f>
        <v/>
      </c>
      <c r="B22" s="61"/>
      <c r="C22" s="61"/>
      <c r="D22" s="61"/>
      <c r="E22" s="63"/>
      <c r="F22" s="98"/>
      <c r="G22" s="62"/>
      <c r="H22" s="132">
        <f>IF(ISNUMBER(CespitiElenco[[#This Row],[PERIODO AMMORTAMENTO (Mesi)]]),CespitiElenco[[#This Row],[COSTO UNITARIO]]/CespitiElenco[[#This Row],[PERIODO AMMORTAMENTO (Mesi)]],0)</f>
        <v>0</v>
      </c>
    </row>
    <row r="23" spans="1:8" x14ac:dyDescent="0.25">
      <c r="A23" s="125" t="str">
        <f>CespitiElenco[[#This Row],[DESCRIZIONE
Indicare il bene oggetto dell''ammortamento]]&amp; IF(ISBLANK(CespitiElenco[[#This Row],[RIFERIMENTO
Indicare n. o codice di registrazione del bene]]),"", " (" &amp; CespitiElenco[[#This Row],[RIFERIMENTO
Indicare n. o codice di registrazione del bene]] &amp; ")")</f>
        <v/>
      </c>
      <c r="B23" s="61"/>
      <c r="C23" s="61"/>
      <c r="D23" s="61"/>
      <c r="E23" s="63"/>
      <c r="F23" s="98"/>
      <c r="G23" s="62"/>
      <c r="H23" s="132">
        <f>IF(ISNUMBER(CespitiElenco[[#This Row],[PERIODO AMMORTAMENTO (Mesi)]]),CespitiElenco[[#This Row],[COSTO UNITARIO]]/CespitiElenco[[#This Row],[PERIODO AMMORTAMENTO (Mesi)]],0)</f>
        <v>0</v>
      </c>
    </row>
    <row r="24" spans="1:8" x14ac:dyDescent="0.25">
      <c r="A24" s="125" t="str">
        <f>CespitiElenco[[#This Row],[DESCRIZIONE
Indicare il bene oggetto dell''ammortamento]]&amp; IF(ISBLANK(CespitiElenco[[#This Row],[RIFERIMENTO
Indicare n. o codice di registrazione del bene]]),"", " (" &amp; CespitiElenco[[#This Row],[RIFERIMENTO
Indicare n. o codice di registrazione del bene]] &amp; ")")</f>
        <v/>
      </c>
      <c r="B24" s="61"/>
      <c r="C24" s="61"/>
      <c r="D24" s="61"/>
      <c r="E24" s="63"/>
      <c r="F24" s="98"/>
      <c r="G24" s="62"/>
      <c r="H24" s="132">
        <f>IF(ISNUMBER(CespitiElenco[[#This Row],[PERIODO AMMORTAMENTO (Mesi)]]),CespitiElenco[[#This Row],[COSTO UNITARIO]]/CespitiElenco[[#This Row],[PERIODO AMMORTAMENTO (Mesi)]],0)</f>
        <v>0</v>
      </c>
    </row>
    <row r="25" spans="1:8" x14ac:dyDescent="0.25">
      <c r="A25" s="125" t="str">
        <f>CespitiElenco[[#This Row],[DESCRIZIONE
Indicare il bene oggetto dell''ammortamento]]&amp; IF(ISBLANK(CespitiElenco[[#This Row],[RIFERIMENTO
Indicare n. o codice di registrazione del bene]]),"", " (" &amp; CespitiElenco[[#This Row],[RIFERIMENTO
Indicare n. o codice di registrazione del bene]] &amp; ")")</f>
        <v/>
      </c>
      <c r="B25" s="61"/>
      <c r="C25" s="61"/>
      <c r="D25" s="61"/>
      <c r="E25" s="63"/>
      <c r="F25" s="98"/>
      <c r="G25" s="62"/>
      <c r="H25" s="132">
        <f>IF(ISNUMBER(CespitiElenco[[#This Row],[PERIODO AMMORTAMENTO (Mesi)]]),CespitiElenco[[#This Row],[COSTO UNITARIO]]/CespitiElenco[[#This Row],[PERIODO AMMORTAMENTO (Mesi)]],0)</f>
        <v>0</v>
      </c>
    </row>
    <row r="26" spans="1:8" x14ac:dyDescent="0.25">
      <c r="A26" s="125" t="str">
        <f>CespitiElenco[[#This Row],[DESCRIZIONE
Indicare il bene oggetto dell''ammortamento]]&amp; IF(ISBLANK(CespitiElenco[[#This Row],[RIFERIMENTO
Indicare n. o codice di registrazione del bene]]),"", " (" &amp; CespitiElenco[[#This Row],[RIFERIMENTO
Indicare n. o codice di registrazione del bene]] &amp; ")")</f>
        <v/>
      </c>
      <c r="B26" s="61"/>
      <c r="C26" s="61"/>
      <c r="D26" s="61"/>
      <c r="E26" s="63"/>
      <c r="F26" s="98"/>
      <c r="G26" s="62"/>
      <c r="H26" s="132">
        <f>IF(ISNUMBER(CespitiElenco[[#This Row],[PERIODO AMMORTAMENTO (Mesi)]]),CespitiElenco[[#This Row],[COSTO UNITARIO]]/CespitiElenco[[#This Row],[PERIODO AMMORTAMENTO (Mesi)]],0)</f>
        <v>0</v>
      </c>
    </row>
    <row r="27" spans="1:8" x14ac:dyDescent="0.25">
      <c r="A27" s="125" t="str">
        <f>CespitiElenco[[#This Row],[DESCRIZIONE
Indicare il bene oggetto dell''ammortamento]]&amp; IF(ISBLANK(CespitiElenco[[#This Row],[RIFERIMENTO
Indicare n. o codice di registrazione del bene]]),"", " (" &amp; CespitiElenco[[#This Row],[RIFERIMENTO
Indicare n. o codice di registrazione del bene]] &amp; ")")</f>
        <v/>
      </c>
      <c r="B27" s="61"/>
      <c r="C27" s="61"/>
      <c r="D27" s="61"/>
      <c r="E27" s="63"/>
      <c r="F27" s="98"/>
      <c r="G27" s="62"/>
      <c r="H27" s="132">
        <f>IF(ISNUMBER(CespitiElenco[[#This Row],[PERIODO AMMORTAMENTO (Mesi)]]),CespitiElenco[[#This Row],[COSTO UNITARIO]]/CespitiElenco[[#This Row],[PERIODO AMMORTAMENTO (Mesi)]],0)</f>
        <v>0</v>
      </c>
    </row>
    <row r="28" spans="1:8" x14ac:dyDescent="0.25">
      <c r="A28" s="125" t="str">
        <f>CespitiElenco[[#This Row],[DESCRIZIONE
Indicare il bene oggetto dell''ammortamento]]&amp; IF(ISBLANK(CespitiElenco[[#This Row],[RIFERIMENTO
Indicare n. o codice di registrazione del bene]]),"", " (" &amp; CespitiElenco[[#This Row],[RIFERIMENTO
Indicare n. o codice di registrazione del bene]] &amp; ")")</f>
        <v/>
      </c>
      <c r="B28" s="61"/>
      <c r="C28" s="61"/>
      <c r="D28" s="61"/>
      <c r="E28" s="63"/>
      <c r="F28" s="98"/>
      <c r="G28" s="62"/>
      <c r="H28" s="132">
        <f>IF(ISNUMBER(CespitiElenco[[#This Row],[PERIODO AMMORTAMENTO (Mesi)]]),CespitiElenco[[#This Row],[COSTO UNITARIO]]/CespitiElenco[[#This Row],[PERIODO AMMORTAMENTO (Mesi)]],0)</f>
        <v>0</v>
      </c>
    </row>
    <row r="29" spans="1:8" x14ac:dyDescent="0.25">
      <c r="A29" s="125" t="str">
        <f>CespitiElenco[[#This Row],[DESCRIZIONE
Indicare il bene oggetto dell''ammortamento]]&amp; IF(ISBLANK(CespitiElenco[[#This Row],[RIFERIMENTO
Indicare n. o codice di registrazione del bene]]),"", " (" &amp; CespitiElenco[[#This Row],[RIFERIMENTO
Indicare n. o codice di registrazione del bene]] &amp; ")")</f>
        <v/>
      </c>
      <c r="B29" s="61"/>
      <c r="C29" s="61"/>
      <c r="D29" s="61"/>
      <c r="E29" s="63"/>
      <c r="F29" s="98"/>
      <c r="G29" s="62"/>
      <c r="H29" s="132">
        <f>IF(ISNUMBER(CespitiElenco[[#This Row],[PERIODO AMMORTAMENTO (Mesi)]]),CespitiElenco[[#This Row],[COSTO UNITARIO]]/CespitiElenco[[#This Row],[PERIODO AMMORTAMENTO (Mesi)]],0)</f>
        <v>0</v>
      </c>
    </row>
    <row r="30" spans="1:8" x14ac:dyDescent="0.25">
      <c r="A30" s="125" t="str">
        <f>CespitiElenco[[#This Row],[DESCRIZIONE
Indicare il bene oggetto dell''ammortamento]]&amp; IF(ISBLANK(CespitiElenco[[#This Row],[RIFERIMENTO
Indicare n. o codice di registrazione del bene]]),"", " (" &amp; CespitiElenco[[#This Row],[RIFERIMENTO
Indicare n. o codice di registrazione del bene]] &amp; ")")</f>
        <v/>
      </c>
      <c r="B30" s="61"/>
      <c r="C30" s="61"/>
      <c r="D30" s="61"/>
      <c r="E30" s="63"/>
      <c r="F30" s="98"/>
      <c r="G30" s="62"/>
      <c r="H30" s="132">
        <f>IF(ISNUMBER(CespitiElenco[[#This Row],[PERIODO AMMORTAMENTO (Mesi)]]),CespitiElenco[[#This Row],[COSTO UNITARIO]]/CespitiElenco[[#This Row],[PERIODO AMMORTAMENTO (Mesi)]],0)</f>
        <v>0</v>
      </c>
    </row>
    <row r="31" spans="1:8" x14ac:dyDescent="0.25">
      <c r="A31" s="125" t="str">
        <f>CespitiElenco[[#This Row],[DESCRIZIONE
Indicare il bene oggetto dell''ammortamento]]&amp; IF(ISBLANK(CespitiElenco[[#This Row],[RIFERIMENTO
Indicare n. o codice di registrazione del bene]]),"", " (" &amp; CespitiElenco[[#This Row],[RIFERIMENTO
Indicare n. o codice di registrazione del bene]] &amp; ")")</f>
        <v/>
      </c>
      <c r="B31" s="61"/>
      <c r="C31" s="61"/>
      <c r="D31" s="61"/>
      <c r="E31" s="63"/>
      <c r="F31" s="98"/>
      <c r="G31" s="62"/>
      <c r="H31" s="132">
        <f>IF(ISNUMBER(CespitiElenco[[#This Row],[PERIODO AMMORTAMENTO (Mesi)]]),CespitiElenco[[#This Row],[COSTO UNITARIO]]/CespitiElenco[[#This Row],[PERIODO AMMORTAMENTO (Mesi)]],0)</f>
        <v>0</v>
      </c>
    </row>
    <row r="32" spans="1:8" x14ac:dyDescent="0.25">
      <c r="A32" s="125" t="str">
        <f>CespitiElenco[[#This Row],[DESCRIZIONE
Indicare il bene oggetto dell''ammortamento]]&amp; IF(ISBLANK(CespitiElenco[[#This Row],[RIFERIMENTO
Indicare n. o codice di registrazione del bene]]),"", " (" &amp; CespitiElenco[[#This Row],[RIFERIMENTO
Indicare n. o codice di registrazione del bene]] &amp; ")")</f>
        <v/>
      </c>
      <c r="B32" s="61"/>
      <c r="C32" s="61"/>
      <c r="D32" s="61"/>
      <c r="E32" s="63"/>
      <c r="F32" s="98"/>
      <c r="G32" s="62"/>
      <c r="H32" s="132">
        <f>IF(ISNUMBER(CespitiElenco[[#This Row],[PERIODO AMMORTAMENTO (Mesi)]]),CespitiElenco[[#This Row],[COSTO UNITARIO]]/CespitiElenco[[#This Row],[PERIODO AMMORTAMENTO (Mesi)]],0)</f>
        <v>0</v>
      </c>
    </row>
    <row r="33" spans="1:8" x14ac:dyDescent="0.25">
      <c r="A33" s="125" t="str">
        <f>CespitiElenco[[#This Row],[DESCRIZIONE
Indicare il bene oggetto dell''ammortamento]]&amp; IF(ISBLANK(CespitiElenco[[#This Row],[RIFERIMENTO
Indicare n. o codice di registrazione del bene]]),"", " (" &amp; CespitiElenco[[#This Row],[RIFERIMENTO
Indicare n. o codice di registrazione del bene]] &amp; ")")</f>
        <v/>
      </c>
      <c r="B33" s="61"/>
      <c r="C33" s="61"/>
      <c r="D33" s="61"/>
      <c r="E33" s="63"/>
      <c r="F33" s="98"/>
      <c r="G33" s="62"/>
      <c r="H33" s="132">
        <f>IF(ISNUMBER(CespitiElenco[[#This Row],[PERIODO AMMORTAMENTO (Mesi)]]),CespitiElenco[[#This Row],[COSTO UNITARIO]]/CespitiElenco[[#This Row],[PERIODO AMMORTAMENTO (Mesi)]],0)</f>
        <v>0</v>
      </c>
    </row>
    <row r="34" spans="1:8" x14ac:dyDescent="0.25">
      <c r="A34" s="125" t="str">
        <f>CespitiElenco[[#This Row],[DESCRIZIONE
Indicare il bene oggetto dell''ammortamento]]&amp; IF(ISBLANK(CespitiElenco[[#This Row],[RIFERIMENTO
Indicare n. o codice di registrazione del bene]]),"", " (" &amp; CespitiElenco[[#This Row],[RIFERIMENTO
Indicare n. o codice di registrazione del bene]] &amp; ")")</f>
        <v/>
      </c>
      <c r="B34" s="61"/>
      <c r="C34" s="61"/>
      <c r="D34" s="61"/>
      <c r="E34" s="63"/>
      <c r="F34" s="98"/>
      <c r="G34" s="62"/>
      <c r="H34" s="132">
        <f>IF(ISNUMBER(CespitiElenco[[#This Row],[PERIODO AMMORTAMENTO (Mesi)]]),CespitiElenco[[#This Row],[COSTO UNITARIO]]/CespitiElenco[[#This Row],[PERIODO AMMORTAMENTO (Mesi)]],0)</f>
        <v>0</v>
      </c>
    </row>
    <row r="35" spans="1:8" x14ac:dyDescent="0.25">
      <c r="A35" s="125" t="str">
        <f>CespitiElenco[[#This Row],[DESCRIZIONE
Indicare il bene oggetto dell''ammortamento]]&amp; IF(ISBLANK(CespitiElenco[[#This Row],[RIFERIMENTO
Indicare n. o codice di registrazione del bene]]),"", " (" &amp; CespitiElenco[[#This Row],[RIFERIMENTO
Indicare n. o codice di registrazione del bene]] &amp; ")")</f>
        <v/>
      </c>
      <c r="B35" s="61"/>
      <c r="C35" s="61"/>
      <c r="D35" s="61"/>
      <c r="E35" s="63"/>
      <c r="F35" s="98"/>
      <c r="G35" s="62"/>
      <c r="H35" s="132">
        <f>IF(ISNUMBER(CespitiElenco[[#This Row],[PERIODO AMMORTAMENTO (Mesi)]]),CespitiElenco[[#This Row],[COSTO UNITARIO]]/CespitiElenco[[#This Row],[PERIODO AMMORTAMENTO (Mesi)]],0)</f>
        <v>0</v>
      </c>
    </row>
    <row r="36" spans="1:8" x14ac:dyDescent="0.25">
      <c r="A36" s="125" t="str">
        <f>CespitiElenco[[#This Row],[DESCRIZIONE
Indicare il bene oggetto dell''ammortamento]]&amp; IF(ISBLANK(CespitiElenco[[#This Row],[RIFERIMENTO
Indicare n. o codice di registrazione del bene]]),"", " (" &amp; CespitiElenco[[#This Row],[RIFERIMENTO
Indicare n. o codice di registrazione del bene]] &amp; ")")</f>
        <v/>
      </c>
      <c r="B36" s="61"/>
      <c r="C36" s="61"/>
      <c r="D36" s="61"/>
      <c r="E36" s="63"/>
      <c r="F36" s="98"/>
      <c r="G36" s="62"/>
      <c r="H36" s="132">
        <f>IF(ISNUMBER(CespitiElenco[[#This Row],[PERIODO AMMORTAMENTO (Mesi)]]),CespitiElenco[[#This Row],[COSTO UNITARIO]]/CespitiElenco[[#This Row],[PERIODO AMMORTAMENTO (Mesi)]],0)</f>
        <v>0</v>
      </c>
    </row>
    <row r="37" spans="1:8" x14ac:dyDescent="0.25">
      <c r="A37" s="125" t="str">
        <f>CespitiElenco[[#This Row],[DESCRIZIONE
Indicare il bene oggetto dell''ammortamento]]&amp; IF(ISBLANK(CespitiElenco[[#This Row],[RIFERIMENTO
Indicare n. o codice di registrazione del bene]]),"", " (" &amp; CespitiElenco[[#This Row],[RIFERIMENTO
Indicare n. o codice di registrazione del bene]] &amp; ")")</f>
        <v/>
      </c>
      <c r="B37" s="61"/>
      <c r="C37" s="61"/>
      <c r="D37" s="61"/>
      <c r="E37" s="63"/>
      <c r="F37" s="98"/>
      <c r="G37" s="62"/>
      <c r="H37" s="132">
        <f>IF(ISNUMBER(CespitiElenco[[#This Row],[PERIODO AMMORTAMENTO (Mesi)]]),CespitiElenco[[#This Row],[COSTO UNITARIO]]/CespitiElenco[[#This Row],[PERIODO AMMORTAMENTO (Mesi)]],0)</f>
        <v>0</v>
      </c>
    </row>
    <row r="38" spans="1:8" x14ac:dyDescent="0.25">
      <c r="A38" s="125" t="str">
        <f>CespitiElenco[[#This Row],[DESCRIZIONE
Indicare il bene oggetto dell''ammortamento]]&amp; IF(ISBLANK(CespitiElenco[[#This Row],[RIFERIMENTO
Indicare n. o codice di registrazione del bene]]),"", " (" &amp; CespitiElenco[[#This Row],[RIFERIMENTO
Indicare n. o codice di registrazione del bene]] &amp; ")")</f>
        <v/>
      </c>
      <c r="B38" s="61"/>
      <c r="C38" s="61"/>
      <c r="D38" s="61"/>
      <c r="E38" s="63"/>
      <c r="F38" s="98"/>
      <c r="G38" s="62"/>
      <c r="H38" s="132">
        <f>IF(ISNUMBER(CespitiElenco[[#This Row],[PERIODO AMMORTAMENTO (Mesi)]]),CespitiElenco[[#This Row],[COSTO UNITARIO]]/CespitiElenco[[#This Row],[PERIODO AMMORTAMENTO (Mesi)]],0)</f>
        <v>0</v>
      </c>
    </row>
    <row r="39" spans="1:8" x14ac:dyDescent="0.25">
      <c r="A39" s="125" t="str">
        <f>CespitiElenco[[#This Row],[DESCRIZIONE
Indicare il bene oggetto dell''ammortamento]]&amp; IF(ISBLANK(CespitiElenco[[#This Row],[RIFERIMENTO
Indicare n. o codice di registrazione del bene]]),"", " (" &amp; CespitiElenco[[#This Row],[RIFERIMENTO
Indicare n. o codice di registrazione del bene]] &amp; ")")</f>
        <v/>
      </c>
      <c r="B39" s="61"/>
      <c r="C39" s="61"/>
      <c r="D39" s="61"/>
      <c r="E39" s="63"/>
      <c r="F39" s="98"/>
      <c r="G39" s="62"/>
      <c r="H39" s="132">
        <f>IF(ISNUMBER(CespitiElenco[[#This Row],[PERIODO AMMORTAMENTO (Mesi)]]),CespitiElenco[[#This Row],[COSTO UNITARIO]]/CespitiElenco[[#This Row],[PERIODO AMMORTAMENTO (Mesi)]],0)</f>
        <v>0</v>
      </c>
    </row>
    <row r="40" spans="1:8" x14ac:dyDescent="0.25">
      <c r="A40" s="125" t="str">
        <f>CespitiElenco[[#This Row],[DESCRIZIONE
Indicare il bene oggetto dell''ammortamento]]&amp; IF(ISBLANK(CespitiElenco[[#This Row],[RIFERIMENTO
Indicare n. o codice di registrazione del bene]]),"", " (" &amp; CespitiElenco[[#This Row],[RIFERIMENTO
Indicare n. o codice di registrazione del bene]] &amp; ")")</f>
        <v/>
      </c>
      <c r="B40" s="61"/>
      <c r="C40" s="61"/>
      <c r="D40" s="61"/>
      <c r="E40" s="63"/>
      <c r="F40" s="98"/>
      <c r="G40" s="62"/>
      <c r="H40" s="132">
        <f>IF(ISNUMBER(CespitiElenco[[#This Row],[PERIODO AMMORTAMENTO (Mesi)]]),CespitiElenco[[#This Row],[COSTO UNITARIO]]/CespitiElenco[[#This Row],[PERIODO AMMORTAMENTO (Mesi)]],0)</f>
        <v>0</v>
      </c>
    </row>
    <row r="41" spans="1:8" x14ac:dyDescent="0.25">
      <c r="A41" s="125" t="str">
        <f>CespitiElenco[[#This Row],[DESCRIZIONE
Indicare il bene oggetto dell''ammortamento]]&amp; IF(ISBLANK(CespitiElenco[[#This Row],[RIFERIMENTO
Indicare n. o codice di registrazione del bene]]),"", " (" &amp; CespitiElenco[[#This Row],[RIFERIMENTO
Indicare n. o codice di registrazione del bene]] &amp; ")")</f>
        <v/>
      </c>
      <c r="B41" s="61"/>
      <c r="C41" s="61"/>
      <c r="D41" s="61"/>
      <c r="E41" s="63"/>
      <c r="F41" s="98"/>
      <c r="G41" s="62"/>
      <c r="H41" s="132">
        <f>IF(ISNUMBER(CespitiElenco[[#This Row],[PERIODO AMMORTAMENTO (Mesi)]]),CespitiElenco[[#This Row],[COSTO UNITARIO]]/CespitiElenco[[#This Row],[PERIODO AMMORTAMENTO (Mesi)]],0)</f>
        <v>0</v>
      </c>
    </row>
    <row r="42" spans="1:8" x14ac:dyDescent="0.25">
      <c r="A42" s="125" t="str">
        <f>CespitiElenco[[#This Row],[DESCRIZIONE
Indicare il bene oggetto dell''ammortamento]]&amp; IF(ISBLANK(CespitiElenco[[#This Row],[RIFERIMENTO
Indicare n. o codice di registrazione del bene]]),"", " (" &amp; CespitiElenco[[#This Row],[RIFERIMENTO
Indicare n. o codice di registrazione del bene]] &amp; ")")</f>
        <v/>
      </c>
      <c r="B42" s="61"/>
      <c r="C42" s="61"/>
      <c r="D42" s="61"/>
      <c r="E42" s="63"/>
      <c r="F42" s="98"/>
      <c r="G42" s="62"/>
      <c r="H42" s="132">
        <f>IF(ISNUMBER(CespitiElenco[[#This Row],[PERIODO AMMORTAMENTO (Mesi)]]),CespitiElenco[[#This Row],[COSTO UNITARIO]]/CespitiElenco[[#This Row],[PERIODO AMMORTAMENTO (Mesi)]],0)</f>
        <v>0</v>
      </c>
    </row>
    <row r="43" spans="1:8" x14ac:dyDescent="0.25">
      <c r="A43" s="125" t="str">
        <f>CespitiElenco[[#This Row],[DESCRIZIONE
Indicare il bene oggetto dell''ammortamento]]&amp; IF(ISBLANK(CespitiElenco[[#This Row],[RIFERIMENTO
Indicare n. o codice di registrazione del bene]]),"", " (" &amp; CespitiElenco[[#This Row],[RIFERIMENTO
Indicare n. o codice di registrazione del bene]] &amp; ")")</f>
        <v/>
      </c>
      <c r="B43" s="61"/>
      <c r="C43" s="61"/>
      <c r="D43" s="61"/>
      <c r="E43" s="63"/>
      <c r="F43" s="98"/>
      <c r="G43" s="62"/>
      <c r="H43" s="132">
        <f>IF(ISNUMBER(CespitiElenco[[#This Row],[PERIODO AMMORTAMENTO (Mesi)]]),CespitiElenco[[#This Row],[COSTO UNITARIO]]/CespitiElenco[[#This Row],[PERIODO AMMORTAMENTO (Mesi)]],0)</f>
        <v>0</v>
      </c>
    </row>
    <row r="44" spans="1:8" x14ac:dyDescent="0.25">
      <c r="A44" s="125" t="str">
        <f>CespitiElenco[[#This Row],[DESCRIZIONE
Indicare il bene oggetto dell''ammortamento]]&amp; IF(ISBLANK(CespitiElenco[[#This Row],[RIFERIMENTO
Indicare n. o codice di registrazione del bene]]),"", " (" &amp; CespitiElenco[[#This Row],[RIFERIMENTO
Indicare n. o codice di registrazione del bene]] &amp; ")")</f>
        <v/>
      </c>
      <c r="B44" s="61"/>
      <c r="C44" s="61"/>
      <c r="D44" s="61"/>
      <c r="E44" s="63"/>
      <c r="F44" s="98"/>
      <c r="G44" s="62"/>
      <c r="H44" s="132">
        <f>IF(ISNUMBER(CespitiElenco[[#This Row],[PERIODO AMMORTAMENTO (Mesi)]]),CespitiElenco[[#This Row],[COSTO UNITARIO]]/CespitiElenco[[#This Row],[PERIODO AMMORTAMENTO (Mesi)]],0)</f>
        <v>0</v>
      </c>
    </row>
    <row r="45" spans="1:8" x14ac:dyDescent="0.25">
      <c r="A45" s="125" t="str">
        <f>CespitiElenco[[#This Row],[DESCRIZIONE
Indicare il bene oggetto dell''ammortamento]]&amp; IF(ISBLANK(CespitiElenco[[#This Row],[RIFERIMENTO
Indicare n. o codice di registrazione del bene]]),"", " (" &amp; CespitiElenco[[#This Row],[RIFERIMENTO
Indicare n. o codice di registrazione del bene]] &amp; ")")</f>
        <v/>
      </c>
      <c r="B45" s="61"/>
      <c r="C45" s="61"/>
      <c r="D45" s="61"/>
      <c r="E45" s="63"/>
      <c r="F45" s="98"/>
      <c r="G45" s="62"/>
      <c r="H45" s="132">
        <f>IF(ISNUMBER(CespitiElenco[[#This Row],[PERIODO AMMORTAMENTO (Mesi)]]),CespitiElenco[[#This Row],[COSTO UNITARIO]]/CespitiElenco[[#This Row],[PERIODO AMMORTAMENTO (Mesi)]],0)</f>
        <v>0</v>
      </c>
    </row>
    <row r="46" spans="1:8" x14ac:dyDescent="0.25">
      <c r="A46" s="125" t="str">
        <f>CespitiElenco[[#This Row],[DESCRIZIONE
Indicare il bene oggetto dell''ammortamento]]&amp; IF(ISBLANK(CespitiElenco[[#This Row],[RIFERIMENTO
Indicare n. o codice di registrazione del bene]]),"", " (" &amp; CespitiElenco[[#This Row],[RIFERIMENTO
Indicare n. o codice di registrazione del bene]] &amp; ")")</f>
        <v/>
      </c>
      <c r="B46" s="61"/>
      <c r="C46" s="61"/>
      <c r="D46" s="61"/>
      <c r="E46" s="63"/>
      <c r="F46" s="98"/>
      <c r="G46" s="62"/>
      <c r="H46" s="132">
        <f>IF(ISNUMBER(CespitiElenco[[#This Row],[PERIODO AMMORTAMENTO (Mesi)]]),CespitiElenco[[#This Row],[COSTO UNITARIO]]/CespitiElenco[[#This Row],[PERIODO AMMORTAMENTO (Mesi)]],0)</f>
        <v>0</v>
      </c>
    </row>
    <row r="47" spans="1:8" x14ac:dyDescent="0.25">
      <c r="A47" s="125" t="str">
        <f>CespitiElenco[[#This Row],[DESCRIZIONE
Indicare il bene oggetto dell''ammortamento]]&amp; IF(ISBLANK(CespitiElenco[[#This Row],[RIFERIMENTO
Indicare n. o codice di registrazione del bene]]),"", " (" &amp; CespitiElenco[[#This Row],[RIFERIMENTO
Indicare n. o codice di registrazione del bene]] &amp; ")")</f>
        <v/>
      </c>
      <c r="B47" s="61"/>
      <c r="C47" s="61"/>
      <c r="D47" s="61"/>
      <c r="E47" s="63"/>
      <c r="F47" s="98"/>
      <c r="G47" s="62"/>
      <c r="H47" s="132">
        <f>IF(ISNUMBER(CespitiElenco[[#This Row],[PERIODO AMMORTAMENTO (Mesi)]]),CespitiElenco[[#This Row],[COSTO UNITARIO]]/CespitiElenco[[#This Row],[PERIODO AMMORTAMENTO (Mesi)]],0)</f>
        <v>0</v>
      </c>
    </row>
    <row r="48" spans="1:8" x14ac:dyDescent="0.25">
      <c r="A48" s="125" t="str">
        <f>CespitiElenco[[#This Row],[DESCRIZIONE
Indicare il bene oggetto dell''ammortamento]]&amp; IF(ISBLANK(CespitiElenco[[#This Row],[RIFERIMENTO
Indicare n. o codice di registrazione del bene]]),"", " (" &amp; CespitiElenco[[#This Row],[RIFERIMENTO
Indicare n. o codice di registrazione del bene]] &amp; ")")</f>
        <v/>
      </c>
      <c r="B48" s="61"/>
      <c r="C48" s="61"/>
      <c r="D48" s="61"/>
      <c r="E48" s="63"/>
      <c r="F48" s="98"/>
      <c r="G48" s="62"/>
      <c r="H48" s="132">
        <f>IF(ISNUMBER(CespitiElenco[[#This Row],[PERIODO AMMORTAMENTO (Mesi)]]),CespitiElenco[[#This Row],[COSTO UNITARIO]]/CespitiElenco[[#This Row],[PERIODO AMMORTAMENTO (Mesi)]],0)</f>
        <v>0</v>
      </c>
    </row>
    <row r="49" spans="1:8" x14ac:dyDescent="0.25">
      <c r="A49" s="125" t="str">
        <f>CespitiElenco[[#This Row],[DESCRIZIONE
Indicare il bene oggetto dell''ammortamento]]&amp; IF(ISBLANK(CespitiElenco[[#This Row],[RIFERIMENTO
Indicare n. o codice di registrazione del bene]]),"", " (" &amp; CespitiElenco[[#This Row],[RIFERIMENTO
Indicare n. o codice di registrazione del bene]] &amp; ")")</f>
        <v/>
      </c>
      <c r="B49" s="61"/>
      <c r="C49" s="61"/>
      <c r="D49" s="61"/>
      <c r="E49" s="63"/>
      <c r="F49" s="98"/>
      <c r="G49" s="62"/>
      <c r="H49" s="132">
        <f>IF(ISNUMBER(CespitiElenco[[#This Row],[PERIODO AMMORTAMENTO (Mesi)]]),CespitiElenco[[#This Row],[COSTO UNITARIO]]/CespitiElenco[[#This Row],[PERIODO AMMORTAMENTO (Mesi)]],0)</f>
        <v>0</v>
      </c>
    </row>
    <row r="50" spans="1:8" x14ac:dyDescent="0.25">
      <c r="A50" s="125" t="str">
        <f>CespitiElenco[[#This Row],[DESCRIZIONE
Indicare il bene oggetto dell''ammortamento]]&amp; IF(ISBLANK(CespitiElenco[[#This Row],[RIFERIMENTO
Indicare n. o codice di registrazione del bene]]),"", " (" &amp; CespitiElenco[[#This Row],[RIFERIMENTO
Indicare n. o codice di registrazione del bene]] &amp; ")")</f>
        <v/>
      </c>
      <c r="B50" s="61"/>
      <c r="C50" s="61"/>
      <c r="D50" s="61"/>
      <c r="E50" s="63"/>
      <c r="F50" s="98"/>
      <c r="G50" s="62"/>
      <c r="H50" s="132">
        <f>IF(ISNUMBER(CespitiElenco[[#This Row],[PERIODO AMMORTAMENTO (Mesi)]]),CespitiElenco[[#This Row],[COSTO UNITARIO]]/CespitiElenco[[#This Row],[PERIODO AMMORTAMENTO (Mesi)]],0)</f>
        <v>0</v>
      </c>
    </row>
  </sheetData>
  <sheetProtection algorithmName="SHA-512" hashValue="7zWj14mSNFxTJThigPnyEa/iKHMPg17ydR9XNSAVPj2IGDJ3lsMorybrql/KjjT1ReZZCSkOCTsVThIeocnz9g==" saltValue="XYsE1Ql7r8Ec4DTwuVMBUg==" spinCount="100000" sheet="1" objects="1" scenarios="1" selectLockedCells="1" sort="0" autoFilter="0"/>
  <dataValidations count="3">
    <dataValidation type="list" allowBlank="1" showInputMessage="1" showErrorMessage="1" sqref="B5:B50" xr:uid="{00000000-0002-0000-0800-000000000000}">
      <formula1>Componenti</formula1>
    </dataValidation>
    <dataValidation type="whole" operator="greaterThan" allowBlank="1" showInputMessage="1" showErrorMessage="1" sqref="G5:G50" xr:uid="{00000000-0002-0000-0800-000001000000}">
      <formula1>1</formula1>
    </dataValidation>
    <dataValidation type="decimal" operator="greaterThan" allowBlank="1" showInputMessage="1" showErrorMessage="1" sqref="E5:E50" xr:uid="{877D5423-F954-4008-A9E5-22A3DBF8E25F}">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theme="9" tint="0.39997558519241921"/>
    <pageSetUpPr fitToPage="1"/>
  </sheetPr>
  <dimension ref="A1:M78"/>
  <sheetViews>
    <sheetView showGridLines="0" zoomScale="120" zoomScaleNormal="120" workbookViewId="0">
      <selection activeCell="G15" sqref="G15"/>
    </sheetView>
  </sheetViews>
  <sheetFormatPr defaultColWidth="9.1796875" defaultRowHeight="10.5" x14ac:dyDescent="0.25"/>
  <cols>
    <col min="1" max="1" width="24.1796875" style="37" customWidth="1"/>
    <col min="2" max="2" width="29.26953125" style="37" customWidth="1"/>
    <col min="3" max="3" width="34.453125" style="37" customWidth="1"/>
    <col min="4" max="4" width="12.7265625" style="46" customWidth="1"/>
    <col min="5" max="5" width="16.26953125" style="37" customWidth="1"/>
    <col min="6" max="6" width="13.7265625" style="37" customWidth="1"/>
    <col min="7" max="7" width="14.453125" style="37" customWidth="1"/>
    <col min="8" max="8" width="15.7265625" style="37" customWidth="1"/>
    <col min="9" max="13" width="9.1796875" style="37" hidden="1" customWidth="1"/>
    <col min="14" max="16384" width="9.1796875" style="37"/>
  </cols>
  <sheetData>
    <row r="1" spans="1:13" ht="34" customHeight="1" x14ac:dyDescent="0.25">
      <c r="A1" s="65" t="s">
        <v>111</v>
      </c>
      <c r="B1" s="65"/>
      <c r="C1" s="65"/>
      <c r="D1" s="108"/>
      <c r="E1" s="65"/>
      <c r="F1" s="65"/>
      <c r="G1" s="65"/>
      <c r="H1" s="65"/>
    </row>
    <row r="2" spans="1:13" ht="12.5" x14ac:dyDescent="0.25">
      <c r="A2" s="3" t="s">
        <v>121</v>
      </c>
      <c r="B2" s="3"/>
      <c r="C2" s="3"/>
      <c r="D2" s="103"/>
      <c r="E2" s="3"/>
      <c r="F2" s="3"/>
      <c r="G2" s="47"/>
      <c r="H2" s="47"/>
    </row>
    <row r="3" spans="1:13" ht="14.25" customHeight="1" x14ac:dyDescent="0.25">
      <c r="A3" s="3"/>
      <c r="B3" s="3"/>
      <c r="C3" s="3"/>
      <c r="D3" s="103"/>
      <c r="E3" s="3"/>
      <c r="F3" s="3"/>
      <c r="G3" s="47"/>
      <c r="H3" s="47"/>
    </row>
    <row r="4" spans="1:13" s="133" customFormat="1" ht="28.5" x14ac:dyDescent="0.25">
      <c r="A4" s="129" t="s">
        <v>68</v>
      </c>
      <c r="B4" s="129" t="s">
        <v>113</v>
      </c>
      <c r="C4" s="129" t="s">
        <v>122</v>
      </c>
      <c r="D4" s="129" t="s">
        <v>123</v>
      </c>
      <c r="E4" s="129" t="s">
        <v>124</v>
      </c>
      <c r="F4" s="129" t="s">
        <v>125</v>
      </c>
      <c r="G4" s="129" t="s">
        <v>110</v>
      </c>
      <c r="H4" s="129" t="s">
        <v>75</v>
      </c>
      <c r="I4" s="110" t="s">
        <v>126</v>
      </c>
      <c r="J4" s="110" t="s">
        <v>127</v>
      </c>
      <c r="K4" s="110" t="s">
        <v>128</v>
      </c>
      <c r="L4" s="110" t="s">
        <v>129</v>
      </c>
      <c r="M4" s="110" t="s">
        <v>120</v>
      </c>
    </row>
    <row r="5" spans="1:13" x14ac:dyDescent="0.25">
      <c r="A5" s="54"/>
      <c r="B5" s="54"/>
      <c r="C5" s="64" t="str">
        <f>_xlfn.IFNA(VLOOKUP(CespitiCosti[[#This Row],[CESPITE]],CespitiElenco[],2,FALSE),"")</f>
        <v/>
      </c>
      <c r="D5" s="187"/>
      <c r="E5" s="44"/>
      <c r="F5" s="44"/>
      <c r="G5" s="55"/>
      <c r="H5" s="49">
        <f>IF(ISBLANK(CespitiCosti[[#This Row],[CESPITE]]),0,((CespitiCosti[[#This Row],[AnnoA]]-CespitiCosti[[#This Row],[AnnoDa]])*12+CespitiCosti[[#This Row],[MeseA]]-CespitiCosti[[#This Row],[MeseDa]]+1)*CespitiCosti[[#This Row],[QUANTITA'' IMPIEGATA]]*CespitiCosti[[#This Row],[CostoMese]]*CespitiCosti[[#This Row],[QUOTA IMPUTATA AL PROGETTO]])</f>
        <v>0</v>
      </c>
      <c r="I5" s="50">
        <f>IF(ISTEXT(CespitiCosti[[#This Row],[PERIODO DI UTILIZZO - DAL (mese/anno)]]),VALUE(LEFT(CespitiCosti[[#This Row],[PERIODO DI UTILIZZO - DAL (mese/anno)]],2)),0)</f>
        <v>0</v>
      </c>
      <c r="J5" s="50">
        <f>IF(ISTEXT(CespitiCosti[[#This Row],[PERIODO DI UTILIZZO - DAL (mese/anno)]]),VALUE(RIGHT(CespitiCosti[[#This Row],[PERIODO DI UTILIZZO - DAL (mese/anno)]],4)),0)</f>
        <v>0</v>
      </c>
      <c r="K5" s="50">
        <f>IF(ISTEXT(CespitiCosti[[#This Row],[PERIODO DI UTILIZZO - AL (mese/anno)]]),VALUE(LEFT(CespitiCosti[[#This Row],[PERIODO DI UTILIZZO - AL (mese/anno)]],2)),0)</f>
        <v>0</v>
      </c>
      <c r="L5" s="50">
        <f>IF(ISTEXT(CespitiCosti[[#This Row],[PERIODO DI UTILIZZO - AL (mese/anno)]]),VALUE(RIGHT(CespitiCosti[[#This Row],[PERIODO DI UTILIZZO - AL (mese/anno)]],4)),0)</f>
        <v>0</v>
      </c>
      <c r="M5" s="50">
        <f>_xlfn.IFNA(VLOOKUP(CespitiCosti[[#This Row],[CESPITE]],CespitiElenco[],8,FALSE),0)</f>
        <v>0</v>
      </c>
    </row>
    <row r="6" spans="1:13" x14ac:dyDescent="0.25">
      <c r="A6" s="54"/>
      <c r="B6" s="54"/>
      <c r="C6" s="64" t="str">
        <f>_xlfn.IFNA(VLOOKUP(CespitiCosti[[#This Row],[CESPITE]],CespitiElenco[],2,FALSE),"")</f>
        <v/>
      </c>
      <c r="D6" s="187"/>
      <c r="E6" s="44"/>
      <c r="F6" s="44"/>
      <c r="G6" s="55"/>
      <c r="H6" s="49">
        <f>IF(ISBLANK(CespitiCosti[[#This Row],[CESPITE]]),0,((CespitiCosti[[#This Row],[AnnoA]]-CespitiCosti[[#This Row],[AnnoDa]])*12+CespitiCosti[[#This Row],[MeseA]]-CespitiCosti[[#This Row],[MeseDa]]+1)*CespitiCosti[[#This Row],[QUANTITA'' IMPIEGATA]]*CespitiCosti[[#This Row],[CostoMese]]*CespitiCosti[[#This Row],[QUOTA IMPUTATA AL PROGETTO]])</f>
        <v>0</v>
      </c>
      <c r="I6" s="50">
        <f>IF(ISTEXT(CespitiCosti[[#This Row],[PERIODO DI UTILIZZO - DAL (mese/anno)]]),VALUE(LEFT(CespitiCosti[[#This Row],[PERIODO DI UTILIZZO - DAL (mese/anno)]],2)),0)</f>
        <v>0</v>
      </c>
      <c r="J6" s="50">
        <f>IF(ISTEXT(CespitiCosti[[#This Row],[PERIODO DI UTILIZZO - DAL (mese/anno)]]),VALUE(RIGHT(CespitiCosti[[#This Row],[PERIODO DI UTILIZZO - DAL (mese/anno)]],4)),0)</f>
        <v>0</v>
      </c>
      <c r="K6" s="50">
        <f>IF(ISTEXT(CespitiCosti[[#This Row],[PERIODO DI UTILIZZO - AL (mese/anno)]]),VALUE(LEFT(CespitiCosti[[#This Row],[PERIODO DI UTILIZZO - AL (mese/anno)]],2)),0)</f>
        <v>0</v>
      </c>
      <c r="L6" s="50">
        <f>IF(ISTEXT(CespitiCosti[[#This Row],[PERIODO DI UTILIZZO - AL (mese/anno)]]),VALUE(RIGHT(CespitiCosti[[#This Row],[PERIODO DI UTILIZZO - AL (mese/anno)]],4)),0)</f>
        <v>0</v>
      </c>
      <c r="M6" s="50">
        <f>_xlfn.IFNA(VLOOKUP(CespitiCosti[[#This Row],[CESPITE]],CespitiElenco[],8,FALSE),0)</f>
        <v>0</v>
      </c>
    </row>
    <row r="7" spans="1:13" x14ac:dyDescent="0.25">
      <c r="A7" s="54"/>
      <c r="B7" s="54"/>
      <c r="C7" s="64" t="str">
        <f>_xlfn.IFNA(VLOOKUP(CespitiCosti[[#This Row],[CESPITE]],CespitiElenco[],2,FALSE),"")</f>
        <v/>
      </c>
      <c r="D7" s="187"/>
      <c r="E7" s="44"/>
      <c r="F7" s="44"/>
      <c r="G7" s="55"/>
      <c r="H7" s="49">
        <f>IF(ISBLANK(CespitiCosti[[#This Row],[CESPITE]]),0,((CespitiCosti[[#This Row],[AnnoA]]-CespitiCosti[[#This Row],[AnnoDa]])*12+CespitiCosti[[#This Row],[MeseA]]-CespitiCosti[[#This Row],[MeseDa]]+1)*CespitiCosti[[#This Row],[QUANTITA'' IMPIEGATA]]*CespitiCosti[[#This Row],[CostoMese]]*CespitiCosti[[#This Row],[QUOTA IMPUTATA AL PROGETTO]])</f>
        <v>0</v>
      </c>
      <c r="I7" s="50">
        <f>IF(ISTEXT(CespitiCosti[[#This Row],[PERIODO DI UTILIZZO - DAL (mese/anno)]]),VALUE(LEFT(CespitiCosti[[#This Row],[PERIODO DI UTILIZZO - DAL (mese/anno)]],2)),0)</f>
        <v>0</v>
      </c>
      <c r="J7" s="50">
        <f>IF(ISTEXT(CespitiCosti[[#This Row],[PERIODO DI UTILIZZO - DAL (mese/anno)]]),VALUE(RIGHT(CespitiCosti[[#This Row],[PERIODO DI UTILIZZO - DAL (mese/anno)]],4)),0)</f>
        <v>0</v>
      </c>
      <c r="K7" s="50">
        <f>IF(ISTEXT(CespitiCosti[[#This Row],[PERIODO DI UTILIZZO - AL (mese/anno)]]),VALUE(LEFT(CespitiCosti[[#This Row],[PERIODO DI UTILIZZO - AL (mese/anno)]],2)),0)</f>
        <v>0</v>
      </c>
      <c r="L7" s="50">
        <f>IF(ISTEXT(CespitiCosti[[#This Row],[PERIODO DI UTILIZZO - AL (mese/anno)]]),VALUE(RIGHT(CespitiCosti[[#This Row],[PERIODO DI UTILIZZO - AL (mese/anno)]],4)),0)</f>
        <v>0</v>
      </c>
      <c r="M7" s="50">
        <f>_xlfn.IFNA(VLOOKUP(CespitiCosti[[#This Row],[CESPITE]],CespitiElenco[],8,FALSE),0)</f>
        <v>0</v>
      </c>
    </row>
    <row r="8" spans="1:13" x14ac:dyDescent="0.25">
      <c r="A8" s="54"/>
      <c r="B8" s="54"/>
      <c r="C8" s="64" t="str">
        <f>_xlfn.IFNA(VLOOKUP(CespitiCosti[[#This Row],[CESPITE]],CespitiElenco[],2,FALSE),"")</f>
        <v/>
      </c>
      <c r="D8" s="187"/>
      <c r="E8" s="44"/>
      <c r="F8" s="44"/>
      <c r="G8" s="55"/>
      <c r="H8" s="49">
        <f>IF(ISBLANK(CespitiCosti[[#This Row],[CESPITE]]),0,((CespitiCosti[[#This Row],[AnnoA]]-CespitiCosti[[#This Row],[AnnoDa]])*12+CespitiCosti[[#This Row],[MeseA]]-CespitiCosti[[#This Row],[MeseDa]]+1)*CespitiCosti[[#This Row],[QUANTITA'' IMPIEGATA]]*CespitiCosti[[#This Row],[CostoMese]]*CespitiCosti[[#This Row],[QUOTA IMPUTATA AL PROGETTO]])</f>
        <v>0</v>
      </c>
      <c r="I8" s="50">
        <f>IF(ISTEXT(CespitiCosti[[#This Row],[PERIODO DI UTILIZZO - DAL (mese/anno)]]),VALUE(LEFT(CespitiCosti[[#This Row],[PERIODO DI UTILIZZO - DAL (mese/anno)]],2)),0)</f>
        <v>0</v>
      </c>
      <c r="J8" s="50">
        <f>IF(ISTEXT(CespitiCosti[[#This Row],[PERIODO DI UTILIZZO - DAL (mese/anno)]]),VALUE(RIGHT(CespitiCosti[[#This Row],[PERIODO DI UTILIZZO - DAL (mese/anno)]],4)),0)</f>
        <v>0</v>
      </c>
      <c r="K8" s="50">
        <f>IF(ISTEXT(CespitiCosti[[#This Row],[PERIODO DI UTILIZZO - AL (mese/anno)]]),VALUE(LEFT(CespitiCosti[[#This Row],[PERIODO DI UTILIZZO - AL (mese/anno)]],2)),0)</f>
        <v>0</v>
      </c>
      <c r="L8" s="50">
        <f>IF(ISTEXT(CespitiCosti[[#This Row],[PERIODO DI UTILIZZO - AL (mese/anno)]]),VALUE(RIGHT(CespitiCosti[[#This Row],[PERIODO DI UTILIZZO - AL (mese/anno)]],4)),0)</f>
        <v>0</v>
      </c>
      <c r="M8" s="50">
        <f>_xlfn.IFNA(VLOOKUP(CespitiCosti[[#This Row],[CESPITE]],CespitiElenco[],8,FALSE),0)</f>
        <v>0</v>
      </c>
    </row>
    <row r="9" spans="1:13" x14ac:dyDescent="0.25">
      <c r="A9" s="54"/>
      <c r="B9" s="54"/>
      <c r="C9" s="64" t="str">
        <f>_xlfn.IFNA(VLOOKUP(CespitiCosti[[#This Row],[CESPITE]],CespitiElenco[],2,FALSE),"")</f>
        <v/>
      </c>
      <c r="D9" s="187"/>
      <c r="E9" s="44"/>
      <c r="F9" s="44"/>
      <c r="G9" s="55"/>
      <c r="H9" s="49">
        <f>IF(ISBLANK(CespitiCosti[[#This Row],[CESPITE]]),0,((CespitiCosti[[#This Row],[AnnoA]]-CespitiCosti[[#This Row],[AnnoDa]])*12+CespitiCosti[[#This Row],[MeseA]]-CespitiCosti[[#This Row],[MeseDa]]+1)*CespitiCosti[[#This Row],[QUANTITA'' IMPIEGATA]]*CespitiCosti[[#This Row],[CostoMese]]*CespitiCosti[[#This Row],[QUOTA IMPUTATA AL PROGETTO]])</f>
        <v>0</v>
      </c>
      <c r="I9" s="50">
        <f>IF(ISTEXT(CespitiCosti[[#This Row],[PERIODO DI UTILIZZO - DAL (mese/anno)]]),VALUE(LEFT(CespitiCosti[[#This Row],[PERIODO DI UTILIZZO - DAL (mese/anno)]],2)),0)</f>
        <v>0</v>
      </c>
      <c r="J9" s="50">
        <f>IF(ISTEXT(CespitiCosti[[#This Row],[PERIODO DI UTILIZZO - DAL (mese/anno)]]),VALUE(RIGHT(CespitiCosti[[#This Row],[PERIODO DI UTILIZZO - DAL (mese/anno)]],4)),0)</f>
        <v>0</v>
      </c>
      <c r="K9" s="50">
        <f>IF(ISTEXT(CespitiCosti[[#This Row],[PERIODO DI UTILIZZO - AL (mese/anno)]]),VALUE(LEFT(CespitiCosti[[#This Row],[PERIODO DI UTILIZZO - AL (mese/anno)]],2)),0)</f>
        <v>0</v>
      </c>
      <c r="L9" s="50">
        <f>IF(ISTEXT(CespitiCosti[[#This Row],[PERIODO DI UTILIZZO - AL (mese/anno)]]),VALUE(RIGHT(CespitiCosti[[#This Row],[PERIODO DI UTILIZZO - AL (mese/anno)]],4)),0)</f>
        <v>0</v>
      </c>
      <c r="M9" s="50">
        <f>_xlfn.IFNA(VLOOKUP(CespitiCosti[[#This Row],[CESPITE]],CespitiElenco[],8,FALSE),0)</f>
        <v>0</v>
      </c>
    </row>
    <row r="10" spans="1:13" x14ac:dyDescent="0.25">
      <c r="A10" s="54"/>
      <c r="B10" s="54"/>
      <c r="C10" s="64" t="str">
        <f>_xlfn.IFNA(VLOOKUP(CespitiCosti[[#This Row],[CESPITE]],CespitiElenco[],2,FALSE),"")</f>
        <v/>
      </c>
      <c r="D10" s="187"/>
      <c r="E10" s="44"/>
      <c r="F10" s="44"/>
      <c r="G10" s="55"/>
      <c r="H10" s="49">
        <f>IF(ISBLANK(CespitiCosti[[#This Row],[CESPITE]]),0,((CespitiCosti[[#This Row],[AnnoA]]-CespitiCosti[[#This Row],[AnnoDa]])*12+CespitiCosti[[#This Row],[MeseA]]-CespitiCosti[[#This Row],[MeseDa]]+1)*CespitiCosti[[#This Row],[QUANTITA'' IMPIEGATA]]*CespitiCosti[[#This Row],[CostoMese]]*CespitiCosti[[#This Row],[QUOTA IMPUTATA AL PROGETTO]])</f>
        <v>0</v>
      </c>
      <c r="I10" s="50">
        <f>IF(ISTEXT(CespitiCosti[[#This Row],[PERIODO DI UTILIZZO - DAL (mese/anno)]]),VALUE(LEFT(CespitiCosti[[#This Row],[PERIODO DI UTILIZZO - DAL (mese/anno)]],2)),0)</f>
        <v>0</v>
      </c>
      <c r="J10" s="50">
        <f>IF(ISTEXT(CespitiCosti[[#This Row],[PERIODO DI UTILIZZO - DAL (mese/anno)]]),VALUE(RIGHT(CespitiCosti[[#This Row],[PERIODO DI UTILIZZO - DAL (mese/anno)]],4)),0)</f>
        <v>0</v>
      </c>
      <c r="K10" s="50">
        <f>IF(ISTEXT(CespitiCosti[[#This Row],[PERIODO DI UTILIZZO - AL (mese/anno)]]),VALUE(LEFT(CespitiCosti[[#This Row],[PERIODO DI UTILIZZO - AL (mese/anno)]],2)),0)</f>
        <v>0</v>
      </c>
      <c r="L10" s="50">
        <f>IF(ISTEXT(CespitiCosti[[#This Row],[PERIODO DI UTILIZZO - AL (mese/anno)]]),VALUE(RIGHT(CespitiCosti[[#This Row],[PERIODO DI UTILIZZO - AL (mese/anno)]],4)),0)</f>
        <v>0</v>
      </c>
      <c r="M10" s="50">
        <f>_xlfn.IFNA(VLOOKUP(CespitiCosti[[#This Row],[CESPITE]],CespitiElenco[],8,FALSE),0)</f>
        <v>0</v>
      </c>
    </row>
    <row r="11" spans="1:13" x14ac:dyDescent="0.25">
      <c r="A11" s="54"/>
      <c r="B11" s="54"/>
      <c r="C11" s="64" t="str">
        <f>_xlfn.IFNA(VLOOKUP(CespitiCosti[[#This Row],[CESPITE]],CespitiElenco[],2,FALSE),"")</f>
        <v/>
      </c>
      <c r="D11" s="187"/>
      <c r="E11" s="44"/>
      <c r="F11" s="44"/>
      <c r="G11" s="55"/>
      <c r="H11" s="49">
        <f>IF(ISBLANK(CespitiCosti[[#This Row],[CESPITE]]),0,((CespitiCosti[[#This Row],[AnnoA]]-CespitiCosti[[#This Row],[AnnoDa]])*12+CespitiCosti[[#This Row],[MeseA]]-CespitiCosti[[#This Row],[MeseDa]]+1)*CespitiCosti[[#This Row],[QUANTITA'' IMPIEGATA]]*CespitiCosti[[#This Row],[CostoMese]]*CespitiCosti[[#This Row],[QUOTA IMPUTATA AL PROGETTO]])</f>
        <v>0</v>
      </c>
      <c r="I11" s="50">
        <f>IF(ISTEXT(CespitiCosti[[#This Row],[PERIODO DI UTILIZZO - DAL (mese/anno)]]),VALUE(LEFT(CespitiCosti[[#This Row],[PERIODO DI UTILIZZO - DAL (mese/anno)]],2)),0)</f>
        <v>0</v>
      </c>
      <c r="J11" s="50">
        <f>IF(ISTEXT(CespitiCosti[[#This Row],[PERIODO DI UTILIZZO - DAL (mese/anno)]]),VALUE(RIGHT(CespitiCosti[[#This Row],[PERIODO DI UTILIZZO - DAL (mese/anno)]],4)),0)</f>
        <v>0</v>
      </c>
      <c r="K11" s="50">
        <f>IF(ISTEXT(CespitiCosti[[#This Row],[PERIODO DI UTILIZZO - AL (mese/anno)]]),VALUE(LEFT(CespitiCosti[[#This Row],[PERIODO DI UTILIZZO - AL (mese/anno)]],2)),0)</f>
        <v>0</v>
      </c>
      <c r="L11" s="50">
        <f>IF(ISTEXT(CespitiCosti[[#This Row],[PERIODO DI UTILIZZO - AL (mese/anno)]]),VALUE(RIGHT(CespitiCosti[[#This Row],[PERIODO DI UTILIZZO - AL (mese/anno)]],4)),0)</f>
        <v>0</v>
      </c>
      <c r="M11" s="50">
        <f>_xlfn.IFNA(VLOOKUP(CespitiCosti[[#This Row],[CESPITE]],CespitiElenco[],8,FALSE),0)</f>
        <v>0</v>
      </c>
    </row>
    <row r="12" spans="1:13" x14ac:dyDescent="0.25">
      <c r="A12" s="54"/>
      <c r="B12" s="54"/>
      <c r="C12" s="64" t="str">
        <f>_xlfn.IFNA(VLOOKUP(CespitiCosti[[#This Row],[CESPITE]],CespitiElenco[],2,FALSE),"")</f>
        <v/>
      </c>
      <c r="D12" s="187"/>
      <c r="E12" s="44"/>
      <c r="F12" s="44"/>
      <c r="G12" s="55"/>
      <c r="H12" s="49">
        <f>IF(ISBLANK(CespitiCosti[[#This Row],[CESPITE]]),0,((CespitiCosti[[#This Row],[AnnoA]]-CespitiCosti[[#This Row],[AnnoDa]])*12+CespitiCosti[[#This Row],[MeseA]]-CespitiCosti[[#This Row],[MeseDa]]+1)*CespitiCosti[[#This Row],[QUANTITA'' IMPIEGATA]]*CespitiCosti[[#This Row],[CostoMese]]*CespitiCosti[[#This Row],[QUOTA IMPUTATA AL PROGETTO]])</f>
        <v>0</v>
      </c>
      <c r="I12" s="50">
        <f>IF(ISTEXT(CespitiCosti[[#This Row],[PERIODO DI UTILIZZO - DAL (mese/anno)]]),VALUE(LEFT(CespitiCosti[[#This Row],[PERIODO DI UTILIZZO - DAL (mese/anno)]],2)),0)</f>
        <v>0</v>
      </c>
      <c r="J12" s="50">
        <f>IF(ISTEXT(CespitiCosti[[#This Row],[PERIODO DI UTILIZZO - DAL (mese/anno)]]),VALUE(RIGHT(CespitiCosti[[#This Row],[PERIODO DI UTILIZZO - DAL (mese/anno)]],4)),0)</f>
        <v>0</v>
      </c>
      <c r="K12" s="50">
        <f>IF(ISTEXT(CespitiCosti[[#This Row],[PERIODO DI UTILIZZO - AL (mese/anno)]]),VALUE(LEFT(CespitiCosti[[#This Row],[PERIODO DI UTILIZZO - AL (mese/anno)]],2)),0)</f>
        <v>0</v>
      </c>
      <c r="L12" s="50">
        <f>IF(ISTEXT(CespitiCosti[[#This Row],[PERIODO DI UTILIZZO - AL (mese/anno)]]),VALUE(RIGHT(CespitiCosti[[#This Row],[PERIODO DI UTILIZZO - AL (mese/anno)]],4)),0)</f>
        <v>0</v>
      </c>
      <c r="M12" s="50">
        <f>_xlfn.IFNA(VLOOKUP(CespitiCosti[[#This Row],[CESPITE]],CespitiElenco[],8,FALSE),0)</f>
        <v>0</v>
      </c>
    </row>
    <row r="13" spans="1:13" x14ac:dyDescent="0.25">
      <c r="A13" s="54"/>
      <c r="B13" s="54"/>
      <c r="C13" s="64" t="str">
        <f>_xlfn.IFNA(VLOOKUP(CespitiCosti[[#This Row],[CESPITE]],CespitiElenco[],2,FALSE),"")</f>
        <v/>
      </c>
      <c r="D13" s="187"/>
      <c r="E13" s="44"/>
      <c r="F13" s="44"/>
      <c r="G13" s="55"/>
      <c r="H13" s="49">
        <f>IF(ISBLANK(CespitiCosti[[#This Row],[CESPITE]]),0,((CespitiCosti[[#This Row],[AnnoA]]-CespitiCosti[[#This Row],[AnnoDa]])*12+CespitiCosti[[#This Row],[MeseA]]-CespitiCosti[[#This Row],[MeseDa]]+1)*CespitiCosti[[#This Row],[QUANTITA'' IMPIEGATA]]*CespitiCosti[[#This Row],[CostoMese]]*CespitiCosti[[#This Row],[QUOTA IMPUTATA AL PROGETTO]])</f>
        <v>0</v>
      </c>
      <c r="I13" s="50">
        <f>IF(ISTEXT(CespitiCosti[[#This Row],[PERIODO DI UTILIZZO - DAL (mese/anno)]]),VALUE(LEFT(CespitiCosti[[#This Row],[PERIODO DI UTILIZZO - DAL (mese/anno)]],2)),0)</f>
        <v>0</v>
      </c>
      <c r="J13" s="50">
        <f>IF(ISTEXT(CespitiCosti[[#This Row],[PERIODO DI UTILIZZO - DAL (mese/anno)]]),VALUE(RIGHT(CespitiCosti[[#This Row],[PERIODO DI UTILIZZO - DAL (mese/anno)]],4)),0)</f>
        <v>0</v>
      </c>
      <c r="K13" s="50">
        <f>IF(ISTEXT(CespitiCosti[[#This Row],[PERIODO DI UTILIZZO - AL (mese/anno)]]),VALUE(LEFT(CespitiCosti[[#This Row],[PERIODO DI UTILIZZO - AL (mese/anno)]],2)),0)</f>
        <v>0</v>
      </c>
      <c r="L13" s="50">
        <f>IF(ISTEXT(CespitiCosti[[#This Row],[PERIODO DI UTILIZZO - AL (mese/anno)]]),VALUE(RIGHT(CespitiCosti[[#This Row],[PERIODO DI UTILIZZO - AL (mese/anno)]],4)),0)</f>
        <v>0</v>
      </c>
      <c r="M13" s="50">
        <f>_xlfn.IFNA(VLOOKUP(CespitiCosti[[#This Row],[CESPITE]],CespitiElenco[],8,FALSE),0)</f>
        <v>0</v>
      </c>
    </row>
    <row r="14" spans="1:13" x14ac:dyDescent="0.25">
      <c r="A14" s="54"/>
      <c r="B14" s="54"/>
      <c r="C14" s="64" t="str">
        <f>_xlfn.IFNA(VLOOKUP(CespitiCosti[[#This Row],[CESPITE]],CespitiElenco[],2,FALSE),"")</f>
        <v/>
      </c>
      <c r="D14" s="187"/>
      <c r="E14" s="44"/>
      <c r="F14" s="44"/>
      <c r="G14" s="55"/>
      <c r="H14" s="49">
        <f>IF(ISBLANK(CespitiCosti[[#This Row],[CESPITE]]),0,((CespitiCosti[[#This Row],[AnnoA]]-CespitiCosti[[#This Row],[AnnoDa]])*12+CespitiCosti[[#This Row],[MeseA]]-CespitiCosti[[#This Row],[MeseDa]]+1)*CespitiCosti[[#This Row],[QUANTITA'' IMPIEGATA]]*CespitiCosti[[#This Row],[CostoMese]]*CespitiCosti[[#This Row],[QUOTA IMPUTATA AL PROGETTO]])</f>
        <v>0</v>
      </c>
      <c r="I14" s="50">
        <f>IF(ISTEXT(CespitiCosti[[#This Row],[PERIODO DI UTILIZZO - DAL (mese/anno)]]),VALUE(LEFT(CespitiCosti[[#This Row],[PERIODO DI UTILIZZO - DAL (mese/anno)]],2)),0)</f>
        <v>0</v>
      </c>
      <c r="J14" s="50">
        <f>IF(ISTEXT(CespitiCosti[[#This Row],[PERIODO DI UTILIZZO - DAL (mese/anno)]]),VALUE(RIGHT(CespitiCosti[[#This Row],[PERIODO DI UTILIZZO - DAL (mese/anno)]],4)),0)</f>
        <v>0</v>
      </c>
      <c r="K14" s="50">
        <f>IF(ISTEXT(CespitiCosti[[#This Row],[PERIODO DI UTILIZZO - AL (mese/anno)]]),VALUE(LEFT(CespitiCosti[[#This Row],[PERIODO DI UTILIZZO - AL (mese/anno)]],2)),0)</f>
        <v>0</v>
      </c>
      <c r="L14" s="50">
        <f>IF(ISTEXT(CespitiCosti[[#This Row],[PERIODO DI UTILIZZO - AL (mese/anno)]]),VALUE(RIGHT(CespitiCosti[[#This Row],[PERIODO DI UTILIZZO - AL (mese/anno)]],4)),0)</f>
        <v>0</v>
      </c>
      <c r="M14" s="50">
        <f>_xlfn.IFNA(VLOOKUP(CespitiCosti[[#This Row],[CESPITE]],CespitiElenco[],8,FALSE),0)</f>
        <v>0</v>
      </c>
    </row>
    <row r="15" spans="1:13" x14ac:dyDescent="0.25">
      <c r="A15" s="54"/>
      <c r="B15" s="54"/>
      <c r="C15" s="64" t="str">
        <f>_xlfn.IFNA(VLOOKUP(CespitiCosti[[#This Row],[CESPITE]],CespitiElenco[],2,FALSE),"")</f>
        <v/>
      </c>
      <c r="D15" s="187"/>
      <c r="E15" s="44"/>
      <c r="F15" s="44"/>
      <c r="G15" s="55"/>
      <c r="H15" s="49">
        <f>IF(ISBLANK(CespitiCosti[[#This Row],[CESPITE]]),0,((CespitiCosti[[#This Row],[AnnoA]]-CespitiCosti[[#This Row],[AnnoDa]])*12+CespitiCosti[[#This Row],[MeseA]]-CespitiCosti[[#This Row],[MeseDa]]+1)*CespitiCosti[[#This Row],[QUANTITA'' IMPIEGATA]]*CespitiCosti[[#This Row],[CostoMese]]*CespitiCosti[[#This Row],[QUOTA IMPUTATA AL PROGETTO]])</f>
        <v>0</v>
      </c>
      <c r="I15" s="50">
        <f>IF(ISTEXT(CespitiCosti[[#This Row],[PERIODO DI UTILIZZO - DAL (mese/anno)]]),VALUE(LEFT(CespitiCosti[[#This Row],[PERIODO DI UTILIZZO - DAL (mese/anno)]],2)),0)</f>
        <v>0</v>
      </c>
      <c r="J15" s="50">
        <f>IF(ISTEXT(CespitiCosti[[#This Row],[PERIODO DI UTILIZZO - DAL (mese/anno)]]),VALUE(RIGHT(CespitiCosti[[#This Row],[PERIODO DI UTILIZZO - DAL (mese/anno)]],4)),0)</f>
        <v>0</v>
      </c>
      <c r="K15" s="50">
        <f>IF(ISTEXT(CespitiCosti[[#This Row],[PERIODO DI UTILIZZO - AL (mese/anno)]]),VALUE(LEFT(CespitiCosti[[#This Row],[PERIODO DI UTILIZZO - AL (mese/anno)]],2)),0)</f>
        <v>0</v>
      </c>
      <c r="L15" s="50">
        <f>IF(ISTEXT(CespitiCosti[[#This Row],[PERIODO DI UTILIZZO - AL (mese/anno)]]),VALUE(RIGHT(CespitiCosti[[#This Row],[PERIODO DI UTILIZZO - AL (mese/anno)]],4)),0)</f>
        <v>0</v>
      </c>
      <c r="M15" s="50">
        <f>_xlfn.IFNA(VLOOKUP(CespitiCosti[[#This Row],[CESPITE]],CespitiElenco[],8,FALSE),0)</f>
        <v>0</v>
      </c>
    </row>
    <row r="16" spans="1:13" x14ac:dyDescent="0.25">
      <c r="A16" s="54"/>
      <c r="B16" s="54"/>
      <c r="C16" s="64" t="str">
        <f>_xlfn.IFNA(VLOOKUP(CespitiCosti[[#This Row],[CESPITE]],CespitiElenco[],2,FALSE),"")</f>
        <v/>
      </c>
      <c r="D16" s="187"/>
      <c r="E16" s="44"/>
      <c r="F16" s="44"/>
      <c r="G16" s="55"/>
      <c r="H16" s="49">
        <f>IF(ISBLANK(CespitiCosti[[#This Row],[CESPITE]]),0,((CespitiCosti[[#This Row],[AnnoA]]-CespitiCosti[[#This Row],[AnnoDa]])*12+CespitiCosti[[#This Row],[MeseA]]-CespitiCosti[[#This Row],[MeseDa]]+1)*CespitiCosti[[#This Row],[QUANTITA'' IMPIEGATA]]*CespitiCosti[[#This Row],[CostoMese]]*CespitiCosti[[#This Row],[QUOTA IMPUTATA AL PROGETTO]])</f>
        <v>0</v>
      </c>
      <c r="I16" s="50">
        <f>IF(ISTEXT(CespitiCosti[[#This Row],[PERIODO DI UTILIZZO - DAL (mese/anno)]]),VALUE(LEFT(CespitiCosti[[#This Row],[PERIODO DI UTILIZZO - DAL (mese/anno)]],2)),0)</f>
        <v>0</v>
      </c>
      <c r="J16" s="50">
        <f>IF(ISTEXT(CespitiCosti[[#This Row],[PERIODO DI UTILIZZO - DAL (mese/anno)]]),VALUE(RIGHT(CespitiCosti[[#This Row],[PERIODO DI UTILIZZO - DAL (mese/anno)]],4)),0)</f>
        <v>0</v>
      </c>
      <c r="K16" s="50">
        <f>IF(ISTEXT(CespitiCosti[[#This Row],[PERIODO DI UTILIZZO - AL (mese/anno)]]),VALUE(LEFT(CespitiCosti[[#This Row],[PERIODO DI UTILIZZO - AL (mese/anno)]],2)),0)</f>
        <v>0</v>
      </c>
      <c r="L16" s="50">
        <f>IF(ISTEXT(CespitiCosti[[#This Row],[PERIODO DI UTILIZZO - AL (mese/anno)]]),VALUE(RIGHT(CespitiCosti[[#This Row],[PERIODO DI UTILIZZO - AL (mese/anno)]],4)),0)</f>
        <v>0</v>
      </c>
      <c r="M16" s="50">
        <f>_xlfn.IFNA(VLOOKUP(CespitiCosti[[#This Row],[CESPITE]],CespitiElenco[],8,FALSE),0)</f>
        <v>0</v>
      </c>
    </row>
    <row r="17" spans="1:13" x14ac:dyDescent="0.25">
      <c r="A17" s="54"/>
      <c r="B17" s="54"/>
      <c r="C17" s="64" t="str">
        <f>_xlfn.IFNA(VLOOKUP(CespitiCosti[[#This Row],[CESPITE]],CespitiElenco[],2,FALSE),"")</f>
        <v/>
      </c>
      <c r="D17" s="187"/>
      <c r="E17" s="44"/>
      <c r="F17" s="44"/>
      <c r="G17" s="55"/>
      <c r="H17" s="49">
        <f>IF(ISBLANK(CespitiCosti[[#This Row],[CESPITE]]),0,((CespitiCosti[[#This Row],[AnnoA]]-CespitiCosti[[#This Row],[AnnoDa]])*12+CespitiCosti[[#This Row],[MeseA]]-CespitiCosti[[#This Row],[MeseDa]]+1)*CespitiCosti[[#This Row],[QUANTITA'' IMPIEGATA]]*CespitiCosti[[#This Row],[CostoMese]]*CespitiCosti[[#This Row],[QUOTA IMPUTATA AL PROGETTO]])</f>
        <v>0</v>
      </c>
      <c r="I17" s="50">
        <f>IF(ISTEXT(CespitiCosti[[#This Row],[PERIODO DI UTILIZZO - DAL (mese/anno)]]),VALUE(LEFT(CespitiCosti[[#This Row],[PERIODO DI UTILIZZO - DAL (mese/anno)]],2)),0)</f>
        <v>0</v>
      </c>
      <c r="J17" s="50">
        <f>IF(ISTEXT(CespitiCosti[[#This Row],[PERIODO DI UTILIZZO - DAL (mese/anno)]]),VALUE(RIGHT(CespitiCosti[[#This Row],[PERIODO DI UTILIZZO - DAL (mese/anno)]],4)),0)</f>
        <v>0</v>
      </c>
      <c r="K17" s="50">
        <f>IF(ISTEXT(CespitiCosti[[#This Row],[PERIODO DI UTILIZZO - AL (mese/anno)]]),VALUE(LEFT(CespitiCosti[[#This Row],[PERIODO DI UTILIZZO - AL (mese/anno)]],2)),0)</f>
        <v>0</v>
      </c>
      <c r="L17" s="50">
        <f>IF(ISTEXT(CespitiCosti[[#This Row],[PERIODO DI UTILIZZO - AL (mese/anno)]]),VALUE(RIGHT(CespitiCosti[[#This Row],[PERIODO DI UTILIZZO - AL (mese/anno)]],4)),0)</f>
        <v>0</v>
      </c>
      <c r="M17" s="50">
        <f>_xlfn.IFNA(VLOOKUP(CespitiCosti[[#This Row],[CESPITE]],CespitiElenco[],8,FALSE),0)</f>
        <v>0</v>
      </c>
    </row>
    <row r="18" spans="1:13" x14ac:dyDescent="0.25">
      <c r="A18" s="54"/>
      <c r="B18" s="54"/>
      <c r="C18" s="64" t="str">
        <f>_xlfn.IFNA(VLOOKUP(CespitiCosti[[#This Row],[CESPITE]],CespitiElenco[],2,FALSE),"")</f>
        <v/>
      </c>
      <c r="D18" s="187"/>
      <c r="E18" s="44"/>
      <c r="F18" s="44"/>
      <c r="G18" s="55"/>
      <c r="H18" s="49">
        <f>IF(ISBLANK(CespitiCosti[[#This Row],[CESPITE]]),0,((CespitiCosti[[#This Row],[AnnoA]]-CespitiCosti[[#This Row],[AnnoDa]])*12+CespitiCosti[[#This Row],[MeseA]]-CespitiCosti[[#This Row],[MeseDa]]+1)*CespitiCosti[[#This Row],[QUANTITA'' IMPIEGATA]]*CespitiCosti[[#This Row],[CostoMese]]*CespitiCosti[[#This Row],[QUOTA IMPUTATA AL PROGETTO]])</f>
        <v>0</v>
      </c>
      <c r="I18" s="50">
        <f>IF(ISTEXT(CespitiCosti[[#This Row],[PERIODO DI UTILIZZO - DAL (mese/anno)]]),VALUE(LEFT(CespitiCosti[[#This Row],[PERIODO DI UTILIZZO - DAL (mese/anno)]],2)),0)</f>
        <v>0</v>
      </c>
      <c r="J18" s="50">
        <f>IF(ISTEXT(CespitiCosti[[#This Row],[PERIODO DI UTILIZZO - DAL (mese/anno)]]),VALUE(RIGHT(CespitiCosti[[#This Row],[PERIODO DI UTILIZZO - DAL (mese/anno)]],4)),0)</f>
        <v>0</v>
      </c>
      <c r="K18" s="50">
        <f>IF(ISTEXT(CespitiCosti[[#This Row],[PERIODO DI UTILIZZO - AL (mese/anno)]]),VALUE(LEFT(CespitiCosti[[#This Row],[PERIODO DI UTILIZZO - AL (mese/anno)]],2)),0)</f>
        <v>0</v>
      </c>
      <c r="L18" s="50">
        <f>IF(ISTEXT(CespitiCosti[[#This Row],[PERIODO DI UTILIZZO - AL (mese/anno)]]),VALUE(RIGHT(CespitiCosti[[#This Row],[PERIODO DI UTILIZZO - AL (mese/anno)]],4)),0)</f>
        <v>0</v>
      </c>
      <c r="M18" s="50">
        <f>_xlfn.IFNA(VLOOKUP(CespitiCosti[[#This Row],[CESPITE]],CespitiElenco[],8,FALSE),0)</f>
        <v>0</v>
      </c>
    </row>
    <row r="19" spans="1:13" x14ac:dyDescent="0.25">
      <c r="A19" s="54"/>
      <c r="B19" s="54"/>
      <c r="C19" s="64" t="str">
        <f>_xlfn.IFNA(VLOOKUP(CespitiCosti[[#This Row],[CESPITE]],CespitiElenco[],2,FALSE),"")</f>
        <v/>
      </c>
      <c r="D19" s="187"/>
      <c r="E19" s="44"/>
      <c r="F19" s="44"/>
      <c r="G19" s="55"/>
      <c r="H19" s="49">
        <f>IF(ISBLANK(CespitiCosti[[#This Row],[CESPITE]]),0,((CespitiCosti[[#This Row],[AnnoA]]-CespitiCosti[[#This Row],[AnnoDa]])*12+CespitiCosti[[#This Row],[MeseA]]-CespitiCosti[[#This Row],[MeseDa]]+1)*CespitiCosti[[#This Row],[QUANTITA'' IMPIEGATA]]*CespitiCosti[[#This Row],[CostoMese]]*CespitiCosti[[#This Row],[QUOTA IMPUTATA AL PROGETTO]])</f>
        <v>0</v>
      </c>
      <c r="I19" s="50">
        <f>IF(ISTEXT(CespitiCosti[[#This Row],[PERIODO DI UTILIZZO - DAL (mese/anno)]]),VALUE(LEFT(CespitiCosti[[#This Row],[PERIODO DI UTILIZZO - DAL (mese/anno)]],2)),0)</f>
        <v>0</v>
      </c>
      <c r="J19" s="50">
        <f>IF(ISTEXT(CespitiCosti[[#This Row],[PERIODO DI UTILIZZO - DAL (mese/anno)]]),VALUE(RIGHT(CespitiCosti[[#This Row],[PERIODO DI UTILIZZO - DAL (mese/anno)]],4)),0)</f>
        <v>0</v>
      </c>
      <c r="K19" s="50">
        <f>IF(ISTEXT(CespitiCosti[[#This Row],[PERIODO DI UTILIZZO - AL (mese/anno)]]),VALUE(LEFT(CespitiCosti[[#This Row],[PERIODO DI UTILIZZO - AL (mese/anno)]],2)),0)</f>
        <v>0</v>
      </c>
      <c r="L19" s="50">
        <f>IF(ISTEXT(CespitiCosti[[#This Row],[PERIODO DI UTILIZZO - AL (mese/anno)]]),VALUE(RIGHT(CespitiCosti[[#This Row],[PERIODO DI UTILIZZO - AL (mese/anno)]],4)),0)</f>
        <v>0</v>
      </c>
      <c r="M19" s="50">
        <f>_xlfn.IFNA(VLOOKUP(CespitiCosti[[#This Row],[CESPITE]],CespitiElenco[],8,FALSE),0)</f>
        <v>0</v>
      </c>
    </row>
    <row r="20" spans="1:13" x14ac:dyDescent="0.25">
      <c r="A20" s="54"/>
      <c r="B20" s="54"/>
      <c r="C20" s="64" t="str">
        <f>_xlfn.IFNA(VLOOKUP(CespitiCosti[[#This Row],[CESPITE]],CespitiElenco[],2,FALSE),"")</f>
        <v/>
      </c>
      <c r="D20" s="187"/>
      <c r="E20" s="44"/>
      <c r="F20" s="44"/>
      <c r="G20" s="55"/>
      <c r="H20" s="49">
        <f>IF(ISBLANK(CespitiCosti[[#This Row],[CESPITE]]),0,((CespitiCosti[[#This Row],[AnnoA]]-CespitiCosti[[#This Row],[AnnoDa]])*12+CespitiCosti[[#This Row],[MeseA]]-CespitiCosti[[#This Row],[MeseDa]]+1)*CespitiCosti[[#This Row],[QUANTITA'' IMPIEGATA]]*CespitiCosti[[#This Row],[CostoMese]]*CespitiCosti[[#This Row],[QUOTA IMPUTATA AL PROGETTO]])</f>
        <v>0</v>
      </c>
      <c r="I20" s="50">
        <f>IF(ISTEXT(CespitiCosti[[#This Row],[PERIODO DI UTILIZZO - DAL (mese/anno)]]),VALUE(LEFT(CespitiCosti[[#This Row],[PERIODO DI UTILIZZO - DAL (mese/anno)]],2)),0)</f>
        <v>0</v>
      </c>
      <c r="J20" s="50">
        <f>IF(ISTEXT(CespitiCosti[[#This Row],[PERIODO DI UTILIZZO - DAL (mese/anno)]]),VALUE(RIGHT(CespitiCosti[[#This Row],[PERIODO DI UTILIZZO - DAL (mese/anno)]],4)),0)</f>
        <v>0</v>
      </c>
      <c r="K20" s="50">
        <f>IF(ISTEXT(CespitiCosti[[#This Row],[PERIODO DI UTILIZZO - AL (mese/anno)]]),VALUE(LEFT(CespitiCosti[[#This Row],[PERIODO DI UTILIZZO - AL (mese/anno)]],2)),0)</f>
        <v>0</v>
      </c>
      <c r="L20" s="50">
        <f>IF(ISTEXT(CespitiCosti[[#This Row],[PERIODO DI UTILIZZO - AL (mese/anno)]]),VALUE(RIGHT(CespitiCosti[[#This Row],[PERIODO DI UTILIZZO - AL (mese/anno)]],4)),0)</f>
        <v>0</v>
      </c>
      <c r="M20" s="50">
        <f>_xlfn.IFNA(VLOOKUP(CespitiCosti[[#This Row],[CESPITE]],CespitiElenco[],8,FALSE),0)</f>
        <v>0</v>
      </c>
    </row>
    <row r="21" spans="1:13" x14ac:dyDescent="0.25">
      <c r="A21" s="54"/>
      <c r="B21" s="54"/>
      <c r="C21" s="64" t="str">
        <f>_xlfn.IFNA(VLOOKUP(CespitiCosti[[#This Row],[CESPITE]],CespitiElenco[],2,FALSE),"")</f>
        <v/>
      </c>
      <c r="D21" s="187"/>
      <c r="E21" s="44"/>
      <c r="F21" s="44"/>
      <c r="G21" s="55"/>
      <c r="H21" s="49">
        <f>IF(ISBLANK(CespitiCosti[[#This Row],[CESPITE]]),0,((CespitiCosti[[#This Row],[AnnoA]]-CespitiCosti[[#This Row],[AnnoDa]])*12+CespitiCosti[[#This Row],[MeseA]]-CespitiCosti[[#This Row],[MeseDa]]+1)*CespitiCosti[[#This Row],[QUANTITA'' IMPIEGATA]]*CespitiCosti[[#This Row],[CostoMese]]*CespitiCosti[[#This Row],[QUOTA IMPUTATA AL PROGETTO]])</f>
        <v>0</v>
      </c>
      <c r="I21" s="50">
        <f>IF(ISTEXT(CespitiCosti[[#This Row],[PERIODO DI UTILIZZO - DAL (mese/anno)]]),VALUE(LEFT(CespitiCosti[[#This Row],[PERIODO DI UTILIZZO - DAL (mese/anno)]],2)),0)</f>
        <v>0</v>
      </c>
      <c r="J21" s="50">
        <f>IF(ISTEXT(CespitiCosti[[#This Row],[PERIODO DI UTILIZZO - DAL (mese/anno)]]),VALUE(RIGHT(CespitiCosti[[#This Row],[PERIODO DI UTILIZZO - DAL (mese/anno)]],4)),0)</f>
        <v>0</v>
      </c>
      <c r="K21" s="50">
        <f>IF(ISTEXT(CespitiCosti[[#This Row],[PERIODO DI UTILIZZO - AL (mese/anno)]]),VALUE(LEFT(CespitiCosti[[#This Row],[PERIODO DI UTILIZZO - AL (mese/anno)]],2)),0)</f>
        <v>0</v>
      </c>
      <c r="L21" s="50">
        <f>IF(ISTEXT(CespitiCosti[[#This Row],[PERIODO DI UTILIZZO - AL (mese/anno)]]),VALUE(RIGHT(CespitiCosti[[#This Row],[PERIODO DI UTILIZZO - AL (mese/anno)]],4)),0)</f>
        <v>0</v>
      </c>
      <c r="M21" s="50">
        <f>_xlfn.IFNA(VLOOKUP(CespitiCosti[[#This Row],[CESPITE]],CespitiElenco[],8,FALSE),0)</f>
        <v>0</v>
      </c>
    </row>
    <row r="22" spans="1:13" x14ac:dyDescent="0.25">
      <c r="A22" s="54"/>
      <c r="B22" s="54"/>
      <c r="C22" s="64" t="str">
        <f>_xlfn.IFNA(VLOOKUP(CespitiCosti[[#This Row],[CESPITE]],CespitiElenco[],2,FALSE),"")</f>
        <v/>
      </c>
      <c r="D22" s="187"/>
      <c r="E22" s="44"/>
      <c r="F22" s="44"/>
      <c r="G22" s="55"/>
      <c r="H22" s="49">
        <f>IF(ISBLANK(CespitiCosti[[#This Row],[CESPITE]]),0,((CespitiCosti[[#This Row],[AnnoA]]-CespitiCosti[[#This Row],[AnnoDa]])*12+CespitiCosti[[#This Row],[MeseA]]-CespitiCosti[[#This Row],[MeseDa]]+1)*CespitiCosti[[#This Row],[QUANTITA'' IMPIEGATA]]*CespitiCosti[[#This Row],[CostoMese]]*CespitiCosti[[#This Row],[QUOTA IMPUTATA AL PROGETTO]])</f>
        <v>0</v>
      </c>
      <c r="I22" s="50">
        <f>IF(ISTEXT(CespitiCosti[[#This Row],[PERIODO DI UTILIZZO - DAL (mese/anno)]]),VALUE(LEFT(CespitiCosti[[#This Row],[PERIODO DI UTILIZZO - DAL (mese/anno)]],2)),0)</f>
        <v>0</v>
      </c>
      <c r="J22" s="50">
        <f>IF(ISTEXT(CespitiCosti[[#This Row],[PERIODO DI UTILIZZO - DAL (mese/anno)]]),VALUE(RIGHT(CespitiCosti[[#This Row],[PERIODO DI UTILIZZO - DAL (mese/anno)]],4)),0)</f>
        <v>0</v>
      </c>
      <c r="K22" s="50">
        <f>IF(ISTEXT(CespitiCosti[[#This Row],[PERIODO DI UTILIZZO - AL (mese/anno)]]),VALUE(LEFT(CespitiCosti[[#This Row],[PERIODO DI UTILIZZO - AL (mese/anno)]],2)),0)</f>
        <v>0</v>
      </c>
      <c r="L22" s="50">
        <f>IF(ISTEXT(CespitiCosti[[#This Row],[PERIODO DI UTILIZZO - AL (mese/anno)]]),VALUE(RIGHT(CespitiCosti[[#This Row],[PERIODO DI UTILIZZO - AL (mese/anno)]],4)),0)</f>
        <v>0</v>
      </c>
      <c r="M22" s="50">
        <f>_xlfn.IFNA(VLOOKUP(CespitiCosti[[#This Row],[CESPITE]],CespitiElenco[],8,FALSE),0)</f>
        <v>0</v>
      </c>
    </row>
    <row r="23" spans="1:13" x14ac:dyDescent="0.25">
      <c r="A23" s="54"/>
      <c r="B23" s="54"/>
      <c r="C23" s="64" t="str">
        <f>_xlfn.IFNA(VLOOKUP(CespitiCosti[[#This Row],[CESPITE]],CespitiElenco[],2,FALSE),"")</f>
        <v/>
      </c>
      <c r="D23" s="187"/>
      <c r="E23" s="44"/>
      <c r="F23" s="44"/>
      <c r="G23" s="55"/>
      <c r="H23" s="49">
        <f>IF(ISBLANK(CespitiCosti[[#This Row],[CESPITE]]),0,((CespitiCosti[[#This Row],[AnnoA]]-CespitiCosti[[#This Row],[AnnoDa]])*12+CespitiCosti[[#This Row],[MeseA]]-CespitiCosti[[#This Row],[MeseDa]]+1)*CespitiCosti[[#This Row],[QUANTITA'' IMPIEGATA]]*CespitiCosti[[#This Row],[CostoMese]]*CespitiCosti[[#This Row],[QUOTA IMPUTATA AL PROGETTO]])</f>
        <v>0</v>
      </c>
      <c r="I23" s="50">
        <f>IF(ISTEXT(CespitiCosti[[#This Row],[PERIODO DI UTILIZZO - DAL (mese/anno)]]),VALUE(LEFT(CespitiCosti[[#This Row],[PERIODO DI UTILIZZO - DAL (mese/anno)]],2)),0)</f>
        <v>0</v>
      </c>
      <c r="J23" s="50">
        <f>IF(ISTEXT(CespitiCosti[[#This Row],[PERIODO DI UTILIZZO - DAL (mese/anno)]]),VALUE(RIGHT(CespitiCosti[[#This Row],[PERIODO DI UTILIZZO - DAL (mese/anno)]],4)),0)</f>
        <v>0</v>
      </c>
      <c r="K23" s="50">
        <f>IF(ISTEXT(CespitiCosti[[#This Row],[PERIODO DI UTILIZZO - AL (mese/anno)]]),VALUE(LEFT(CespitiCosti[[#This Row],[PERIODO DI UTILIZZO - AL (mese/anno)]],2)),0)</f>
        <v>0</v>
      </c>
      <c r="L23" s="50">
        <f>IF(ISTEXT(CespitiCosti[[#This Row],[PERIODO DI UTILIZZO - AL (mese/anno)]]),VALUE(RIGHT(CespitiCosti[[#This Row],[PERIODO DI UTILIZZO - AL (mese/anno)]],4)),0)</f>
        <v>0</v>
      </c>
      <c r="M23" s="50">
        <f>_xlfn.IFNA(VLOOKUP(CespitiCosti[[#This Row],[CESPITE]],CespitiElenco[],8,FALSE),0)</f>
        <v>0</v>
      </c>
    </row>
    <row r="24" spans="1:13" x14ac:dyDescent="0.25">
      <c r="A24" s="54"/>
      <c r="B24" s="54"/>
      <c r="C24" s="64" t="str">
        <f>_xlfn.IFNA(VLOOKUP(CespitiCosti[[#This Row],[CESPITE]],CespitiElenco[],2,FALSE),"")</f>
        <v/>
      </c>
      <c r="D24" s="187"/>
      <c r="E24" s="44"/>
      <c r="F24" s="44"/>
      <c r="G24" s="55"/>
      <c r="H24" s="49">
        <f>IF(ISBLANK(CespitiCosti[[#This Row],[CESPITE]]),0,((CespitiCosti[[#This Row],[AnnoA]]-CespitiCosti[[#This Row],[AnnoDa]])*12+CespitiCosti[[#This Row],[MeseA]]-CespitiCosti[[#This Row],[MeseDa]]+1)*CespitiCosti[[#This Row],[QUANTITA'' IMPIEGATA]]*CespitiCosti[[#This Row],[CostoMese]]*CespitiCosti[[#This Row],[QUOTA IMPUTATA AL PROGETTO]])</f>
        <v>0</v>
      </c>
      <c r="I24" s="50">
        <f>IF(ISTEXT(CespitiCosti[[#This Row],[PERIODO DI UTILIZZO - DAL (mese/anno)]]),VALUE(LEFT(CespitiCosti[[#This Row],[PERIODO DI UTILIZZO - DAL (mese/anno)]],2)),0)</f>
        <v>0</v>
      </c>
      <c r="J24" s="50">
        <f>IF(ISTEXT(CespitiCosti[[#This Row],[PERIODO DI UTILIZZO - DAL (mese/anno)]]),VALUE(RIGHT(CespitiCosti[[#This Row],[PERIODO DI UTILIZZO - DAL (mese/anno)]],4)),0)</f>
        <v>0</v>
      </c>
      <c r="K24" s="50">
        <f>IF(ISTEXT(CespitiCosti[[#This Row],[PERIODO DI UTILIZZO - AL (mese/anno)]]),VALUE(LEFT(CespitiCosti[[#This Row],[PERIODO DI UTILIZZO - AL (mese/anno)]],2)),0)</f>
        <v>0</v>
      </c>
      <c r="L24" s="50">
        <f>IF(ISTEXT(CespitiCosti[[#This Row],[PERIODO DI UTILIZZO - AL (mese/anno)]]),VALUE(RIGHT(CespitiCosti[[#This Row],[PERIODO DI UTILIZZO - AL (mese/anno)]],4)),0)</f>
        <v>0</v>
      </c>
      <c r="M24" s="50">
        <f>_xlfn.IFNA(VLOOKUP(CespitiCosti[[#This Row],[CESPITE]],CespitiElenco[],8,FALSE),0)</f>
        <v>0</v>
      </c>
    </row>
    <row r="25" spans="1:13" x14ac:dyDescent="0.25">
      <c r="A25" s="54"/>
      <c r="B25" s="54"/>
      <c r="C25" s="64" t="str">
        <f>_xlfn.IFNA(VLOOKUP(CespitiCosti[[#This Row],[CESPITE]],CespitiElenco[],2,FALSE),"")</f>
        <v/>
      </c>
      <c r="D25" s="187"/>
      <c r="E25" s="44"/>
      <c r="F25" s="44"/>
      <c r="G25" s="55"/>
      <c r="H25" s="49">
        <f>IF(ISBLANK(CespitiCosti[[#This Row],[CESPITE]]),0,((CespitiCosti[[#This Row],[AnnoA]]-CespitiCosti[[#This Row],[AnnoDa]])*12+CespitiCosti[[#This Row],[MeseA]]-CespitiCosti[[#This Row],[MeseDa]]+1)*CespitiCosti[[#This Row],[QUANTITA'' IMPIEGATA]]*CespitiCosti[[#This Row],[CostoMese]]*CespitiCosti[[#This Row],[QUOTA IMPUTATA AL PROGETTO]])</f>
        <v>0</v>
      </c>
      <c r="I25" s="50">
        <f>IF(ISTEXT(CespitiCosti[[#This Row],[PERIODO DI UTILIZZO - DAL (mese/anno)]]),VALUE(LEFT(CespitiCosti[[#This Row],[PERIODO DI UTILIZZO - DAL (mese/anno)]],2)),0)</f>
        <v>0</v>
      </c>
      <c r="J25" s="50">
        <f>IF(ISTEXT(CespitiCosti[[#This Row],[PERIODO DI UTILIZZO - DAL (mese/anno)]]),VALUE(RIGHT(CespitiCosti[[#This Row],[PERIODO DI UTILIZZO - DAL (mese/anno)]],4)),0)</f>
        <v>0</v>
      </c>
      <c r="K25" s="50">
        <f>IF(ISTEXT(CespitiCosti[[#This Row],[PERIODO DI UTILIZZO - AL (mese/anno)]]),VALUE(LEFT(CespitiCosti[[#This Row],[PERIODO DI UTILIZZO - AL (mese/anno)]],2)),0)</f>
        <v>0</v>
      </c>
      <c r="L25" s="50">
        <f>IF(ISTEXT(CespitiCosti[[#This Row],[PERIODO DI UTILIZZO - AL (mese/anno)]]),VALUE(RIGHT(CespitiCosti[[#This Row],[PERIODO DI UTILIZZO - AL (mese/anno)]],4)),0)</f>
        <v>0</v>
      </c>
      <c r="M25" s="50">
        <f>_xlfn.IFNA(VLOOKUP(CespitiCosti[[#This Row],[CESPITE]],CespitiElenco[],8,FALSE),0)</f>
        <v>0</v>
      </c>
    </row>
    <row r="26" spans="1:13" x14ac:dyDescent="0.25">
      <c r="A26" s="54"/>
      <c r="B26" s="54"/>
      <c r="C26" s="64" t="str">
        <f>_xlfn.IFNA(VLOOKUP(CespitiCosti[[#This Row],[CESPITE]],CespitiElenco[],2,FALSE),"")</f>
        <v/>
      </c>
      <c r="D26" s="187"/>
      <c r="E26" s="44"/>
      <c r="F26" s="44"/>
      <c r="G26" s="55"/>
      <c r="H26" s="49">
        <f>IF(ISBLANK(CespitiCosti[[#This Row],[CESPITE]]),0,((CespitiCosti[[#This Row],[AnnoA]]-CespitiCosti[[#This Row],[AnnoDa]])*12+CespitiCosti[[#This Row],[MeseA]]-CespitiCosti[[#This Row],[MeseDa]]+1)*CespitiCosti[[#This Row],[QUANTITA'' IMPIEGATA]]*CespitiCosti[[#This Row],[CostoMese]]*CespitiCosti[[#This Row],[QUOTA IMPUTATA AL PROGETTO]])</f>
        <v>0</v>
      </c>
      <c r="I26" s="50">
        <f>IF(ISTEXT(CespitiCosti[[#This Row],[PERIODO DI UTILIZZO - DAL (mese/anno)]]),VALUE(LEFT(CespitiCosti[[#This Row],[PERIODO DI UTILIZZO - DAL (mese/anno)]],2)),0)</f>
        <v>0</v>
      </c>
      <c r="J26" s="50">
        <f>IF(ISTEXT(CespitiCosti[[#This Row],[PERIODO DI UTILIZZO - DAL (mese/anno)]]),VALUE(RIGHT(CespitiCosti[[#This Row],[PERIODO DI UTILIZZO - DAL (mese/anno)]],4)),0)</f>
        <v>0</v>
      </c>
      <c r="K26" s="50">
        <f>IF(ISTEXT(CespitiCosti[[#This Row],[PERIODO DI UTILIZZO - AL (mese/anno)]]),VALUE(LEFT(CespitiCosti[[#This Row],[PERIODO DI UTILIZZO - AL (mese/anno)]],2)),0)</f>
        <v>0</v>
      </c>
      <c r="L26" s="50">
        <f>IF(ISTEXT(CespitiCosti[[#This Row],[PERIODO DI UTILIZZO - AL (mese/anno)]]),VALUE(RIGHT(CespitiCosti[[#This Row],[PERIODO DI UTILIZZO - AL (mese/anno)]],4)),0)</f>
        <v>0</v>
      </c>
      <c r="M26" s="50">
        <f>_xlfn.IFNA(VLOOKUP(CespitiCosti[[#This Row],[CESPITE]],CespitiElenco[],8,FALSE),0)</f>
        <v>0</v>
      </c>
    </row>
    <row r="27" spans="1:13" x14ac:dyDescent="0.25">
      <c r="A27" s="54"/>
      <c r="B27" s="54"/>
      <c r="C27" s="64" t="str">
        <f>_xlfn.IFNA(VLOOKUP(CespitiCosti[[#This Row],[CESPITE]],CespitiElenco[],2,FALSE),"")</f>
        <v/>
      </c>
      <c r="D27" s="187"/>
      <c r="E27" s="44"/>
      <c r="F27" s="44"/>
      <c r="G27" s="55"/>
      <c r="H27" s="49">
        <f>IF(ISBLANK(CespitiCosti[[#This Row],[CESPITE]]),0,((CespitiCosti[[#This Row],[AnnoA]]-CespitiCosti[[#This Row],[AnnoDa]])*12+CespitiCosti[[#This Row],[MeseA]]-CespitiCosti[[#This Row],[MeseDa]]+1)*CespitiCosti[[#This Row],[QUANTITA'' IMPIEGATA]]*CespitiCosti[[#This Row],[CostoMese]]*CespitiCosti[[#This Row],[QUOTA IMPUTATA AL PROGETTO]])</f>
        <v>0</v>
      </c>
      <c r="I27" s="50">
        <f>IF(ISTEXT(CespitiCosti[[#This Row],[PERIODO DI UTILIZZO - DAL (mese/anno)]]),VALUE(LEFT(CespitiCosti[[#This Row],[PERIODO DI UTILIZZO - DAL (mese/anno)]],2)),0)</f>
        <v>0</v>
      </c>
      <c r="J27" s="50">
        <f>IF(ISTEXT(CespitiCosti[[#This Row],[PERIODO DI UTILIZZO - DAL (mese/anno)]]),VALUE(RIGHT(CespitiCosti[[#This Row],[PERIODO DI UTILIZZO - DAL (mese/anno)]],4)),0)</f>
        <v>0</v>
      </c>
      <c r="K27" s="50">
        <f>IF(ISTEXT(CespitiCosti[[#This Row],[PERIODO DI UTILIZZO - AL (mese/anno)]]),VALUE(LEFT(CespitiCosti[[#This Row],[PERIODO DI UTILIZZO - AL (mese/anno)]],2)),0)</f>
        <v>0</v>
      </c>
      <c r="L27" s="50">
        <f>IF(ISTEXT(CespitiCosti[[#This Row],[PERIODO DI UTILIZZO - AL (mese/anno)]]),VALUE(RIGHT(CespitiCosti[[#This Row],[PERIODO DI UTILIZZO - AL (mese/anno)]],4)),0)</f>
        <v>0</v>
      </c>
      <c r="M27" s="50">
        <f>_xlfn.IFNA(VLOOKUP(CespitiCosti[[#This Row],[CESPITE]],CespitiElenco[],8,FALSE),0)</f>
        <v>0</v>
      </c>
    </row>
    <row r="28" spans="1:13" x14ac:dyDescent="0.25">
      <c r="A28" s="54"/>
      <c r="B28" s="54"/>
      <c r="C28" s="64" t="str">
        <f>_xlfn.IFNA(VLOOKUP(CespitiCosti[[#This Row],[CESPITE]],CespitiElenco[],2,FALSE),"")</f>
        <v/>
      </c>
      <c r="D28" s="187"/>
      <c r="E28" s="44"/>
      <c r="F28" s="44"/>
      <c r="G28" s="55"/>
      <c r="H28" s="49">
        <f>IF(ISBLANK(CespitiCosti[[#This Row],[CESPITE]]),0,((CespitiCosti[[#This Row],[AnnoA]]-CespitiCosti[[#This Row],[AnnoDa]])*12+CespitiCosti[[#This Row],[MeseA]]-CespitiCosti[[#This Row],[MeseDa]]+1)*CespitiCosti[[#This Row],[QUANTITA'' IMPIEGATA]]*CespitiCosti[[#This Row],[CostoMese]]*CespitiCosti[[#This Row],[QUOTA IMPUTATA AL PROGETTO]])</f>
        <v>0</v>
      </c>
      <c r="I28" s="50">
        <f>IF(ISTEXT(CespitiCosti[[#This Row],[PERIODO DI UTILIZZO - DAL (mese/anno)]]),VALUE(LEFT(CespitiCosti[[#This Row],[PERIODO DI UTILIZZO - DAL (mese/anno)]],2)),0)</f>
        <v>0</v>
      </c>
      <c r="J28" s="50">
        <f>IF(ISTEXT(CespitiCosti[[#This Row],[PERIODO DI UTILIZZO - DAL (mese/anno)]]),VALUE(RIGHT(CespitiCosti[[#This Row],[PERIODO DI UTILIZZO - DAL (mese/anno)]],4)),0)</f>
        <v>0</v>
      </c>
      <c r="K28" s="50">
        <f>IF(ISTEXT(CespitiCosti[[#This Row],[PERIODO DI UTILIZZO - AL (mese/anno)]]),VALUE(LEFT(CespitiCosti[[#This Row],[PERIODO DI UTILIZZO - AL (mese/anno)]],2)),0)</f>
        <v>0</v>
      </c>
      <c r="L28" s="50">
        <f>IF(ISTEXT(CespitiCosti[[#This Row],[PERIODO DI UTILIZZO - AL (mese/anno)]]),VALUE(RIGHT(CespitiCosti[[#This Row],[PERIODO DI UTILIZZO - AL (mese/anno)]],4)),0)</f>
        <v>0</v>
      </c>
      <c r="M28" s="50">
        <f>_xlfn.IFNA(VLOOKUP(CespitiCosti[[#This Row],[CESPITE]],CespitiElenco[],8,FALSE),0)</f>
        <v>0</v>
      </c>
    </row>
    <row r="29" spans="1:13" x14ac:dyDescent="0.25">
      <c r="A29" s="54"/>
      <c r="B29" s="54"/>
      <c r="C29" s="64" t="str">
        <f>_xlfn.IFNA(VLOOKUP(CespitiCosti[[#This Row],[CESPITE]],CespitiElenco[],2,FALSE),"")</f>
        <v/>
      </c>
      <c r="D29" s="187"/>
      <c r="E29" s="44"/>
      <c r="F29" s="44"/>
      <c r="G29" s="55"/>
      <c r="H29" s="49">
        <f>IF(ISBLANK(CespitiCosti[[#This Row],[CESPITE]]),0,((CespitiCosti[[#This Row],[AnnoA]]-CespitiCosti[[#This Row],[AnnoDa]])*12+CespitiCosti[[#This Row],[MeseA]]-CespitiCosti[[#This Row],[MeseDa]]+1)*CespitiCosti[[#This Row],[QUANTITA'' IMPIEGATA]]*CespitiCosti[[#This Row],[CostoMese]]*CespitiCosti[[#This Row],[QUOTA IMPUTATA AL PROGETTO]])</f>
        <v>0</v>
      </c>
      <c r="I29" s="50">
        <f>IF(ISTEXT(CespitiCosti[[#This Row],[PERIODO DI UTILIZZO - DAL (mese/anno)]]),VALUE(LEFT(CespitiCosti[[#This Row],[PERIODO DI UTILIZZO - DAL (mese/anno)]],2)),0)</f>
        <v>0</v>
      </c>
      <c r="J29" s="50">
        <f>IF(ISTEXT(CespitiCosti[[#This Row],[PERIODO DI UTILIZZO - DAL (mese/anno)]]),VALUE(RIGHT(CespitiCosti[[#This Row],[PERIODO DI UTILIZZO - DAL (mese/anno)]],4)),0)</f>
        <v>0</v>
      </c>
      <c r="K29" s="50">
        <f>IF(ISTEXT(CespitiCosti[[#This Row],[PERIODO DI UTILIZZO - AL (mese/anno)]]),VALUE(LEFT(CespitiCosti[[#This Row],[PERIODO DI UTILIZZO - AL (mese/anno)]],2)),0)</f>
        <v>0</v>
      </c>
      <c r="L29" s="50">
        <f>IF(ISTEXT(CespitiCosti[[#This Row],[PERIODO DI UTILIZZO - AL (mese/anno)]]),VALUE(RIGHT(CespitiCosti[[#This Row],[PERIODO DI UTILIZZO - AL (mese/anno)]],4)),0)</f>
        <v>0</v>
      </c>
      <c r="M29" s="50">
        <f>_xlfn.IFNA(VLOOKUP(CespitiCosti[[#This Row],[CESPITE]],CespitiElenco[],8,FALSE),0)</f>
        <v>0</v>
      </c>
    </row>
    <row r="30" spans="1:13" x14ac:dyDescent="0.25">
      <c r="A30" s="54"/>
      <c r="B30" s="54"/>
      <c r="C30" s="64" t="str">
        <f>_xlfn.IFNA(VLOOKUP(CespitiCosti[[#This Row],[CESPITE]],CespitiElenco[],2,FALSE),"")</f>
        <v/>
      </c>
      <c r="D30" s="187"/>
      <c r="E30" s="44"/>
      <c r="F30" s="44"/>
      <c r="G30" s="55"/>
      <c r="H30" s="49">
        <f>IF(ISBLANK(CespitiCosti[[#This Row],[CESPITE]]),0,((CespitiCosti[[#This Row],[AnnoA]]-CespitiCosti[[#This Row],[AnnoDa]])*12+CespitiCosti[[#This Row],[MeseA]]-CespitiCosti[[#This Row],[MeseDa]]+1)*CespitiCosti[[#This Row],[QUANTITA'' IMPIEGATA]]*CespitiCosti[[#This Row],[CostoMese]]*CespitiCosti[[#This Row],[QUOTA IMPUTATA AL PROGETTO]])</f>
        <v>0</v>
      </c>
      <c r="I30" s="50">
        <f>IF(ISTEXT(CespitiCosti[[#This Row],[PERIODO DI UTILIZZO - DAL (mese/anno)]]),VALUE(LEFT(CespitiCosti[[#This Row],[PERIODO DI UTILIZZO - DAL (mese/anno)]],2)),0)</f>
        <v>0</v>
      </c>
      <c r="J30" s="50">
        <f>IF(ISTEXT(CespitiCosti[[#This Row],[PERIODO DI UTILIZZO - DAL (mese/anno)]]),VALUE(RIGHT(CespitiCosti[[#This Row],[PERIODO DI UTILIZZO - DAL (mese/anno)]],4)),0)</f>
        <v>0</v>
      </c>
      <c r="K30" s="50">
        <f>IF(ISTEXT(CespitiCosti[[#This Row],[PERIODO DI UTILIZZO - AL (mese/anno)]]),VALUE(LEFT(CespitiCosti[[#This Row],[PERIODO DI UTILIZZO - AL (mese/anno)]],2)),0)</f>
        <v>0</v>
      </c>
      <c r="L30" s="50">
        <f>IF(ISTEXT(CespitiCosti[[#This Row],[PERIODO DI UTILIZZO - AL (mese/anno)]]),VALUE(RIGHT(CespitiCosti[[#This Row],[PERIODO DI UTILIZZO - AL (mese/anno)]],4)),0)</f>
        <v>0</v>
      </c>
      <c r="M30" s="50">
        <f>_xlfn.IFNA(VLOOKUP(CespitiCosti[[#This Row],[CESPITE]],CespitiElenco[],8,FALSE),0)</f>
        <v>0</v>
      </c>
    </row>
    <row r="31" spans="1:13" x14ac:dyDescent="0.25">
      <c r="A31" s="54"/>
      <c r="B31" s="54"/>
      <c r="C31" s="64" t="str">
        <f>_xlfn.IFNA(VLOOKUP(CespitiCosti[[#This Row],[CESPITE]],CespitiElenco[],2,FALSE),"")</f>
        <v/>
      </c>
      <c r="D31" s="187"/>
      <c r="E31" s="44"/>
      <c r="F31" s="44"/>
      <c r="G31" s="55"/>
      <c r="H31" s="49">
        <f>IF(ISBLANK(CespitiCosti[[#This Row],[CESPITE]]),0,((CespitiCosti[[#This Row],[AnnoA]]-CespitiCosti[[#This Row],[AnnoDa]])*12+CespitiCosti[[#This Row],[MeseA]]-CespitiCosti[[#This Row],[MeseDa]]+1)*CespitiCosti[[#This Row],[QUANTITA'' IMPIEGATA]]*CespitiCosti[[#This Row],[CostoMese]]*CespitiCosti[[#This Row],[QUOTA IMPUTATA AL PROGETTO]])</f>
        <v>0</v>
      </c>
      <c r="I31" s="50">
        <f>IF(ISTEXT(CespitiCosti[[#This Row],[PERIODO DI UTILIZZO - DAL (mese/anno)]]),VALUE(LEFT(CespitiCosti[[#This Row],[PERIODO DI UTILIZZO - DAL (mese/anno)]],2)),0)</f>
        <v>0</v>
      </c>
      <c r="J31" s="50">
        <f>IF(ISTEXT(CespitiCosti[[#This Row],[PERIODO DI UTILIZZO - DAL (mese/anno)]]),VALUE(RIGHT(CespitiCosti[[#This Row],[PERIODO DI UTILIZZO - DAL (mese/anno)]],4)),0)</f>
        <v>0</v>
      </c>
      <c r="K31" s="50">
        <f>IF(ISTEXT(CespitiCosti[[#This Row],[PERIODO DI UTILIZZO - AL (mese/anno)]]),VALUE(LEFT(CespitiCosti[[#This Row],[PERIODO DI UTILIZZO - AL (mese/anno)]],2)),0)</f>
        <v>0</v>
      </c>
      <c r="L31" s="50">
        <f>IF(ISTEXT(CespitiCosti[[#This Row],[PERIODO DI UTILIZZO - AL (mese/anno)]]),VALUE(RIGHT(CespitiCosti[[#This Row],[PERIODO DI UTILIZZO - AL (mese/anno)]],4)),0)</f>
        <v>0</v>
      </c>
      <c r="M31" s="50">
        <f>_xlfn.IFNA(VLOOKUP(CespitiCosti[[#This Row],[CESPITE]],CespitiElenco[],8,FALSE),0)</f>
        <v>0</v>
      </c>
    </row>
    <row r="32" spans="1:13" x14ac:dyDescent="0.25">
      <c r="A32" s="54"/>
      <c r="B32" s="54"/>
      <c r="C32" s="64" t="str">
        <f>_xlfn.IFNA(VLOOKUP(CespitiCosti[[#This Row],[CESPITE]],CespitiElenco[],2,FALSE),"")</f>
        <v/>
      </c>
      <c r="D32" s="187"/>
      <c r="E32" s="44"/>
      <c r="F32" s="44"/>
      <c r="G32" s="55"/>
      <c r="H32" s="49">
        <f>IF(ISBLANK(CespitiCosti[[#This Row],[CESPITE]]),0,((CespitiCosti[[#This Row],[AnnoA]]-CespitiCosti[[#This Row],[AnnoDa]])*12+CespitiCosti[[#This Row],[MeseA]]-CespitiCosti[[#This Row],[MeseDa]]+1)*CespitiCosti[[#This Row],[QUANTITA'' IMPIEGATA]]*CespitiCosti[[#This Row],[CostoMese]]*CespitiCosti[[#This Row],[QUOTA IMPUTATA AL PROGETTO]])</f>
        <v>0</v>
      </c>
      <c r="I32" s="50">
        <f>IF(ISTEXT(CespitiCosti[[#This Row],[PERIODO DI UTILIZZO - DAL (mese/anno)]]),VALUE(LEFT(CespitiCosti[[#This Row],[PERIODO DI UTILIZZO - DAL (mese/anno)]],2)),0)</f>
        <v>0</v>
      </c>
      <c r="J32" s="50">
        <f>IF(ISTEXT(CespitiCosti[[#This Row],[PERIODO DI UTILIZZO - DAL (mese/anno)]]),VALUE(RIGHT(CespitiCosti[[#This Row],[PERIODO DI UTILIZZO - DAL (mese/anno)]],4)),0)</f>
        <v>0</v>
      </c>
      <c r="K32" s="50">
        <f>IF(ISTEXT(CespitiCosti[[#This Row],[PERIODO DI UTILIZZO - AL (mese/anno)]]),VALUE(LEFT(CespitiCosti[[#This Row],[PERIODO DI UTILIZZO - AL (mese/anno)]],2)),0)</f>
        <v>0</v>
      </c>
      <c r="L32" s="50">
        <f>IF(ISTEXT(CespitiCosti[[#This Row],[PERIODO DI UTILIZZO - AL (mese/anno)]]),VALUE(RIGHT(CespitiCosti[[#This Row],[PERIODO DI UTILIZZO - AL (mese/anno)]],4)),0)</f>
        <v>0</v>
      </c>
      <c r="M32" s="50">
        <f>_xlfn.IFNA(VLOOKUP(CespitiCosti[[#This Row],[CESPITE]],CespitiElenco[],8,FALSE),0)</f>
        <v>0</v>
      </c>
    </row>
    <row r="33" spans="1:13" x14ac:dyDescent="0.25">
      <c r="A33" s="54"/>
      <c r="B33" s="54"/>
      <c r="C33" s="64" t="str">
        <f>_xlfn.IFNA(VLOOKUP(CespitiCosti[[#This Row],[CESPITE]],CespitiElenco[],2,FALSE),"")</f>
        <v/>
      </c>
      <c r="D33" s="187"/>
      <c r="E33" s="44"/>
      <c r="F33" s="44"/>
      <c r="G33" s="55"/>
      <c r="H33" s="49">
        <f>IF(ISBLANK(CespitiCosti[[#This Row],[CESPITE]]),0,((CespitiCosti[[#This Row],[AnnoA]]-CespitiCosti[[#This Row],[AnnoDa]])*12+CespitiCosti[[#This Row],[MeseA]]-CespitiCosti[[#This Row],[MeseDa]]+1)*CespitiCosti[[#This Row],[QUANTITA'' IMPIEGATA]]*CespitiCosti[[#This Row],[CostoMese]]*CespitiCosti[[#This Row],[QUOTA IMPUTATA AL PROGETTO]])</f>
        <v>0</v>
      </c>
      <c r="I33" s="50">
        <f>IF(ISTEXT(CespitiCosti[[#This Row],[PERIODO DI UTILIZZO - DAL (mese/anno)]]),VALUE(LEFT(CespitiCosti[[#This Row],[PERIODO DI UTILIZZO - DAL (mese/anno)]],2)),0)</f>
        <v>0</v>
      </c>
      <c r="J33" s="50">
        <f>IF(ISTEXT(CespitiCosti[[#This Row],[PERIODO DI UTILIZZO - DAL (mese/anno)]]),VALUE(RIGHT(CespitiCosti[[#This Row],[PERIODO DI UTILIZZO - DAL (mese/anno)]],4)),0)</f>
        <v>0</v>
      </c>
      <c r="K33" s="50">
        <f>IF(ISTEXT(CespitiCosti[[#This Row],[PERIODO DI UTILIZZO - AL (mese/anno)]]),VALUE(LEFT(CespitiCosti[[#This Row],[PERIODO DI UTILIZZO - AL (mese/anno)]],2)),0)</f>
        <v>0</v>
      </c>
      <c r="L33" s="50">
        <f>IF(ISTEXT(CespitiCosti[[#This Row],[PERIODO DI UTILIZZO - AL (mese/anno)]]),VALUE(RIGHT(CespitiCosti[[#This Row],[PERIODO DI UTILIZZO - AL (mese/anno)]],4)),0)</f>
        <v>0</v>
      </c>
      <c r="M33" s="50">
        <f>_xlfn.IFNA(VLOOKUP(CespitiCosti[[#This Row],[CESPITE]],CespitiElenco[],8,FALSE),0)</f>
        <v>0</v>
      </c>
    </row>
    <row r="34" spans="1:13" x14ac:dyDescent="0.25">
      <c r="A34" s="54"/>
      <c r="B34" s="54"/>
      <c r="C34" s="64" t="str">
        <f>_xlfn.IFNA(VLOOKUP(CespitiCosti[[#This Row],[CESPITE]],CespitiElenco[],2,FALSE),"")</f>
        <v/>
      </c>
      <c r="D34" s="187"/>
      <c r="E34" s="44"/>
      <c r="F34" s="44"/>
      <c r="G34" s="55"/>
      <c r="H34" s="49">
        <f>IF(ISBLANK(CespitiCosti[[#This Row],[CESPITE]]),0,((CespitiCosti[[#This Row],[AnnoA]]-CespitiCosti[[#This Row],[AnnoDa]])*12+CespitiCosti[[#This Row],[MeseA]]-CespitiCosti[[#This Row],[MeseDa]]+1)*CespitiCosti[[#This Row],[QUANTITA'' IMPIEGATA]]*CespitiCosti[[#This Row],[CostoMese]]*CespitiCosti[[#This Row],[QUOTA IMPUTATA AL PROGETTO]])</f>
        <v>0</v>
      </c>
      <c r="I34" s="50">
        <f>IF(ISTEXT(CespitiCosti[[#This Row],[PERIODO DI UTILIZZO - DAL (mese/anno)]]),VALUE(LEFT(CespitiCosti[[#This Row],[PERIODO DI UTILIZZO - DAL (mese/anno)]],2)),0)</f>
        <v>0</v>
      </c>
      <c r="J34" s="50">
        <f>IF(ISTEXT(CespitiCosti[[#This Row],[PERIODO DI UTILIZZO - DAL (mese/anno)]]),VALUE(RIGHT(CespitiCosti[[#This Row],[PERIODO DI UTILIZZO - DAL (mese/anno)]],4)),0)</f>
        <v>0</v>
      </c>
      <c r="K34" s="50">
        <f>IF(ISTEXT(CespitiCosti[[#This Row],[PERIODO DI UTILIZZO - AL (mese/anno)]]),VALUE(LEFT(CespitiCosti[[#This Row],[PERIODO DI UTILIZZO - AL (mese/anno)]],2)),0)</f>
        <v>0</v>
      </c>
      <c r="L34" s="50">
        <f>IF(ISTEXT(CespitiCosti[[#This Row],[PERIODO DI UTILIZZO - AL (mese/anno)]]),VALUE(RIGHT(CespitiCosti[[#This Row],[PERIODO DI UTILIZZO - AL (mese/anno)]],4)),0)</f>
        <v>0</v>
      </c>
      <c r="M34" s="50">
        <f>_xlfn.IFNA(VLOOKUP(CespitiCosti[[#This Row],[CESPITE]],CespitiElenco[],8,FALSE),0)</f>
        <v>0</v>
      </c>
    </row>
    <row r="35" spans="1:13" x14ac:dyDescent="0.25">
      <c r="A35" s="54"/>
      <c r="B35" s="54"/>
      <c r="C35" s="64" t="str">
        <f>_xlfn.IFNA(VLOOKUP(CespitiCosti[[#This Row],[CESPITE]],CespitiElenco[],2,FALSE),"")</f>
        <v/>
      </c>
      <c r="D35" s="187"/>
      <c r="E35" s="44"/>
      <c r="F35" s="44"/>
      <c r="G35" s="55"/>
      <c r="H35" s="49">
        <f>IF(ISBLANK(CespitiCosti[[#This Row],[CESPITE]]),0,((CespitiCosti[[#This Row],[AnnoA]]-CespitiCosti[[#This Row],[AnnoDa]])*12+CespitiCosti[[#This Row],[MeseA]]-CespitiCosti[[#This Row],[MeseDa]]+1)*CespitiCosti[[#This Row],[QUANTITA'' IMPIEGATA]]*CespitiCosti[[#This Row],[CostoMese]]*CespitiCosti[[#This Row],[QUOTA IMPUTATA AL PROGETTO]])</f>
        <v>0</v>
      </c>
      <c r="I35" s="50">
        <f>IF(ISTEXT(CespitiCosti[[#This Row],[PERIODO DI UTILIZZO - DAL (mese/anno)]]),VALUE(LEFT(CespitiCosti[[#This Row],[PERIODO DI UTILIZZO - DAL (mese/anno)]],2)),0)</f>
        <v>0</v>
      </c>
      <c r="J35" s="50">
        <f>IF(ISTEXT(CespitiCosti[[#This Row],[PERIODO DI UTILIZZO - DAL (mese/anno)]]),VALUE(RIGHT(CespitiCosti[[#This Row],[PERIODO DI UTILIZZO - DAL (mese/anno)]],4)),0)</f>
        <v>0</v>
      </c>
      <c r="K35" s="50">
        <f>IF(ISTEXT(CespitiCosti[[#This Row],[PERIODO DI UTILIZZO - AL (mese/anno)]]),VALUE(LEFT(CespitiCosti[[#This Row],[PERIODO DI UTILIZZO - AL (mese/anno)]],2)),0)</f>
        <v>0</v>
      </c>
      <c r="L35" s="50">
        <f>IF(ISTEXT(CespitiCosti[[#This Row],[PERIODO DI UTILIZZO - AL (mese/anno)]]),VALUE(RIGHT(CespitiCosti[[#This Row],[PERIODO DI UTILIZZO - AL (mese/anno)]],4)),0)</f>
        <v>0</v>
      </c>
      <c r="M35" s="50">
        <f>_xlfn.IFNA(VLOOKUP(CespitiCosti[[#This Row],[CESPITE]],CespitiElenco[],8,FALSE),0)</f>
        <v>0</v>
      </c>
    </row>
    <row r="36" spans="1:13" x14ac:dyDescent="0.25">
      <c r="A36" s="54"/>
      <c r="B36" s="54"/>
      <c r="C36" s="64" t="str">
        <f>_xlfn.IFNA(VLOOKUP(CespitiCosti[[#This Row],[CESPITE]],CespitiElenco[],2,FALSE),"")</f>
        <v/>
      </c>
      <c r="D36" s="187"/>
      <c r="E36" s="44"/>
      <c r="F36" s="44"/>
      <c r="G36" s="55"/>
      <c r="H36" s="49">
        <f>IF(ISBLANK(CespitiCosti[[#This Row],[CESPITE]]),0,((CespitiCosti[[#This Row],[AnnoA]]-CespitiCosti[[#This Row],[AnnoDa]])*12+CespitiCosti[[#This Row],[MeseA]]-CespitiCosti[[#This Row],[MeseDa]]+1)*CespitiCosti[[#This Row],[QUANTITA'' IMPIEGATA]]*CespitiCosti[[#This Row],[CostoMese]]*CespitiCosti[[#This Row],[QUOTA IMPUTATA AL PROGETTO]])</f>
        <v>0</v>
      </c>
      <c r="I36" s="50">
        <f>IF(ISTEXT(CespitiCosti[[#This Row],[PERIODO DI UTILIZZO - DAL (mese/anno)]]),VALUE(LEFT(CespitiCosti[[#This Row],[PERIODO DI UTILIZZO - DAL (mese/anno)]],2)),0)</f>
        <v>0</v>
      </c>
      <c r="J36" s="50">
        <f>IF(ISTEXT(CespitiCosti[[#This Row],[PERIODO DI UTILIZZO - DAL (mese/anno)]]),VALUE(RIGHT(CespitiCosti[[#This Row],[PERIODO DI UTILIZZO - DAL (mese/anno)]],4)),0)</f>
        <v>0</v>
      </c>
      <c r="K36" s="50">
        <f>IF(ISTEXT(CespitiCosti[[#This Row],[PERIODO DI UTILIZZO - AL (mese/anno)]]),VALUE(LEFT(CespitiCosti[[#This Row],[PERIODO DI UTILIZZO - AL (mese/anno)]],2)),0)</f>
        <v>0</v>
      </c>
      <c r="L36" s="50">
        <f>IF(ISTEXT(CespitiCosti[[#This Row],[PERIODO DI UTILIZZO - AL (mese/anno)]]),VALUE(RIGHT(CespitiCosti[[#This Row],[PERIODO DI UTILIZZO - AL (mese/anno)]],4)),0)</f>
        <v>0</v>
      </c>
      <c r="M36" s="50">
        <f>_xlfn.IFNA(VLOOKUP(CespitiCosti[[#This Row],[CESPITE]],CespitiElenco[],8,FALSE),0)</f>
        <v>0</v>
      </c>
    </row>
    <row r="37" spans="1:13" x14ac:dyDescent="0.25">
      <c r="A37" s="54"/>
      <c r="B37" s="54"/>
      <c r="C37" s="64" t="str">
        <f>_xlfn.IFNA(VLOOKUP(CespitiCosti[[#This Row],[CESPITE]],CespitiElenco[],2,FALSE),"")</f>
        <v/>
      </c>
      <c r="D37" s="187"/>
      <c r="E37" s="44"/>
      <c r="F37" s="44"/>
      <c r="G37" s="55"/>
      <c r="H37" s="49">
        <f>IF(ISBLANK(CespitiCosti[[#This Row],[CESPITE]]),0,((CespitiCosti[[#This Row],[AnnoA]]-CespitiCosti[[#This Row],[AnnoDa]])*12+CespitiCosti[[#This Row],[MeseA]]-CespitiCosti[[#This Row],[MeseDa]]+1)*CespitiCosti[[#This Row],[QUANTITA'' IMPIEGATA]]*CespitiCosti[[#This Row],[CostoMese]]*CespitiCosti[[#This Row],[QUOTA IMPUTATA AL PROGETTO]])</f>
        <v>0</v>
      </c>
      <c r="I37" s="50">
        <f>IF(ISTEXT(CespitiCosti[[#This Row],[PERIODO DI UTILIZZO - DAL (mese/anno)]]),VALUE(LEFT(CespitiCosti[[#This Row],[PERIODO DI UTILIZZO - DAL (mese/anno)]],2)),0)</f>
        <v>0</v>
      </c>
      <c r="J37" s="50">
        <f>IF(ISTEXT(CespitiCosti[[#This Row],[PERIODO DI UTILIZZO - DAL (mese/anno)]]),VALUE(RIGHT(CespitiCosti[[#This Row],[PERIODO DI UTILIZZO - DAL (mese/anno)]],4)),0)</f>
        <v>0</v>
      </c>
      <c r="K37" s="50">
        <f>IF(ISTEXT(CespitiCosti[[#This Row],[PERIODO DI UTILIZZO - AL (mese/anno)]]),VALUE(LEFT(CespitiCosti[[#This Row],[PERIODO DI UTILIZZO - AL (mese/anno)]],2)),0)</f>
        <v>0</v>
      </c>
      <c r="L37" s="50">
        <f>IF(ISTEXT(CespitiCosti[[#This Row],[PERIODO DI UTILIZZO - AL (mese/anno)]]),VALUE(RIGHT(CespitiCosti[[#This Row],[PERIODO DI UTILIZZO - AL (mese/anno)]],4)),0)</f>
        <v>0</v>
      </c>
      <c r="M37" s="50">
        <f>_xlfn.IFNA(VLOOKUP(CespitiCosti[[#This Row],[CESPITE]],CespitiElenco[],8,FALSE),0)</f>
        <v>0</v>
      </c>
    </row>
    <row r="38" spans="1:13" x14ac:dyDescent="0.25">
      <c r="A38" s="54"/>
      <c r="B38" s="54"/>
      <c r="C38" s="64" t="str">
        <f>_xlfn.IFNA(VLOOKUP(CespitiCosti[[#This Row],[CESPITE]],CespitiElenco[],2,FALSE),"")</f>
        <v/>
      </c>
      <c r="D38" s="187"/>
      <c r="E38" s="44"/>
      <c r="F38" s="44"/>
      <c r="G38" s="55"/>
      <c r="H38" s="49">
        <f>IF(ISBLANK(CespitiCosti[[#This Row],[CESPITE]]),0,((CespitiCosti[[#This Row],[AnnoA]]-CespitiCosti[[#This Row],[AnnoDa]])*12+CespitiCosti[[#This Row],[MeseA]]-CespitiCosti[[#This Row],[MeseDa]]+1)*CespitiCosti[[#This Row],[QUANTITA'' IMPIEGATA]]*CespitiCosti[[#This Row],[CostoMese]]*CespitiCosti[[#This Row],[QUOTA IMPUTATA AL PROGETTO]])</f>
        <v>0</v>
      </c>
      <c r="I38" s="50">
        <f>IF(ISTEXT(CespitiCosti[[#This Row],[PERIODO DI UTILIZZO - DAL (mese/anno)]]),VALUE(LEFT(CespitiCosti[[#This Row],[PERIODO DI UTILIZZO - DAL (mese/anno)]],2)),0)</f>
        <v>0</v>
      </c>
      <c r="J38" s="50">
        <f>IF(ISTEXT(CespitiCosti[[#This Row],[PERIODO DI UTILIZZO - DAL (mese/anno)]]),VALUE(RIGHT(CespitiCosti[[#This Row],[PERIODO DI UTILIZZO - DAL (mese/anno)]],4)),0)</f>
        <v>0</v>
      </c>
      <c r="K38" s="50">
        <f>IF(ISTEXT(CespitiCosti[[#This Row],[PERIODO DI UTILIZZO - AL (mese/anno)]]),VALUE(LEFT(CespitiCosti[[#This Row],[PERIODO DI UTILIZZO - AL (mese/anno)]],2)),0)</f>
        <v>0</v>
      </c>
      <c r="L38" s="50">
        <f>IF(ISTEXT(CespitiCosti[[#This Row],[PERIODO DI UTILIZZO - AL (mese/anno)]]),VALUE(RIGHT(CespitiCosti[[#This Row],[PERIODO DI UTILIZZO - AL (mese/anno)]],4)),0)</f>
        <v>0</v>
      </c>
      <c r="M38" s="50">
        <f>_xlfn.IFNA(VLOOKUP(CespitiCosti[[#This Row],[CESPITE]],CespitiElenco[],8,FALSE),0)</f>
        <v>0</v>
      </c>
    </row>
    <row r="39" spans="1:13" x14ac:dyDescent="0.25">
      <c r="A39" s="54"/>
      <c r="B39" s="54"/>
      <c r="C39" s="64" t="str">
        <f>_xlfn.IFNA(VLOOKUP(CespitiCosti[[#This Row],[CESPITE]],CespitiElenco[],2,FALSE),"")</f>
        <v/>
      </c>
      <c r="D39" s="187"/>
      <c r="E39" s="44"/>
      <c r="F39" s="44"/>
      <c r="G39" s="55"/>
      <c r="H39" s="49">
        <f>IF(ISBLANK(CespitiCosti[[#This Row],[CESPITE]]),0,((CespitiCosti[[#This Row],[AnnoA]]-CespitiCosti[[#This Row],[AnnoDa]])*12+CespitiCosti[[#This Row],[MeseA]]-CespitiCosti[[#This Row],[MeseDa]]+1)*CespitiCosti[[#This Row],[QUANTITA'' IMPIEGATA]]*CespitiCosti[[#This Row],[CostoMese]]*CespitiCosti[[#This Row],[QUOTA IMPUTATA AL PROGETTO]])</f>
        <v>0</v>
      </c>
      <c r="I39" s="50">
        <f>IF(ISTEXT(CespitiCosti[[#This Row],[PERIODO DI UTILIZZO - DAL (mese/anno)]]),VALUE(LEFT(CespitiCosti[[#This Row],[PERIODO DI UTILIZZO - DAL (mese/anno)]],2)),0)</f>
        <v>0</v>
      </c>
      <c r="J39" s="50">
        <f>IF(ISTEXT(CespitiCosti[[#This Row],[PERIODO DI UTILIZZO - DAL (mese/anno)]]),VALUE(RIGHT(CespitiCosti[[#This Row],[PERIODO DI UTILIZZO - DAL (mese/anno)]],4)),0)</f>
        <v>0</v>
      </c>
      <c r="K39" s="50">
        <f>IF(ISTEXT(CespitiCosti[[#This Row],[PERIODO DI UTILIZZO - AL (mese/anno)]]),VALUE(LEFT(CespitiCosti[[#This Row],[PERIODO DI UTILIZZO - AL (mese/anno)]],2)),0)</f>
        <v>0</v>
      </c>
      <c r="L39" s="50">
        <f>IF(ISTEXT(CespitiCosti[[#This Row],[PERIODO DI UTILIZZO - AL (mese/anno)]]),VALUE(RIGHT(CespitiCosti[[#This Row],[PERIODO DI UTILIZZO - AL (mese/anno)]],4)),0)</f>
        <v>0</v>
      </c>
      <c r="M39" s="50">
        <f>_xlfn.IFNA(VLOOKUP(CespitiCosti[[#This Row],[CESPITE]],CespitiElenco[],8,FALSE),0)</f>
        <v>0</v>
      </c>
    </row>
    <row r="40" spans="1:13" x14ac:dyDescent="0.25">
      <c r="A40" s="54"/>
      <c r="B40" s="54"/>
      <c r="C40" s="64" t="str">
        <f>_xlfn.IFNA(VLOOKUP(CespitiCosti[[#This Row],[CESPITE]],CespitiElenco[],2,FALSE),"")</f>
        <v/>
      </c>
      <c r="D40" s="187"/>
      <c r="E40" s="44"/>
      <c r="F40" s="44"/>
      <c r="G40" s="55"/>
      <c r="H40" s="49">
        <f>IF(ISBLANK(CespitiCosti[[#This Row],[CESPITE]]),0,((CespitiCosti[[#This Row],[AnnoA]]-CespitiCosti[[#This Row],[AnnoDa]])*12+CespitiCosti[[#This Row],[MeseA]]-CespitiCosti[[#This Row],[MeseDa]]+1)*CespitiCosti[[#This Row],[QUANTITA'' IMPIEGATA]]*CespitiCosti[[#This Row],[CostoMese]]*CespitiCosti[[#This Row],[QUOTA IMPUTATA AL PROGETTO]])</f>
        <v>0</v>
      </c>
      <c r="I40" s="50">
        <f>IF(ISTEXT(CespitiCosti[[#This Row],[PERIODO DI UTILIZZO - DAL (mese/anno)]]),VALUE(LEFT(CespitiCosti[[#This Row],[PERIODO DI UTILIZZO - DAL (mese/anno)]],2)),0)</f>
        <v>0</v>
      </c>
      <c r="J40" s="50">
        <f>IF(ISTEXT(CespitiCosti[[#This Row],[PERIODO DI UTILIZZO - DAL (mese/anno)]]),VALUE(RIGHT(CespitiCosti[[#This Row],[PERIODO DI UTILIZZO - DAL (mese/anno)]],4)),0)</f>
        <v>0</v>
      </c>
      <c r="K40" s="50">
        <f>IF(ISTEXT(CespitiCosti[[#This Row],[PERIODO DI UTILIZZO - AL (mese/anno)]]),VALUE(LEFT(CespitiCosti[[#This Row],[PERIODO DI UTILIZZO - AL (mese/anno)]],2)),0)</f>
        <v>0</v>
      </c>
      <c r="L40" s="50">
        <f>IF(ISTEXT(CespitiCosti[[#This Row],[PERIODO DI UTILIZZO - AL (mese/anno)]]),VALUE(RIGHT(CespitiCosti[[#This Row],[PERIODO DI UTILIZZO - AL (mese/anno)]],4)),0)</f>
        <v>0</v>
      </c>
      <c r="M40" s="50">
        <f>_xlfn.IFNA(VLOOKUP(CespitiCosti[[#This Row],[CESPITE]],CespitiElenco[],8,FALSE),0)</f>
        <v>0</v>
      </c>
    </row>
    <row r="41" spans="1:13" x14ac:dyDescent="0.25">
      <c r="A41" s="54"/>
      <c r="B41" s="54"/>
      <c r="C41" s="64" t="str">
        <f>_xlfn.IFNA(VLOOKUP(CespitiCosti[[#This Row],[CESPITE]],CespitiElenco[],2,FALSE),"")</f>
        <v/>
      </c>
      <c r="D41" s="187"/>
      <c r="E41" s="44"/>
      <c r="F41" s="44"/>
      <c r="G41" s="55"/>
      <c r="H41" s="49">
        <f>IF(ISBLANK(CespitiCosti[[#This Row],[CESPITE]]),0,((CespitiCosti[[#This Row],[AnnoA]]-CespitiCosti[[#This Row],[AnnoDa]])*12+CespitiCosti[[#This Row],[MeseA]]-CespitiCosti[[#This Row],[MeseDa]]+1)*CespitiCosti[[#This Row],[QUANTITA'' IMPIEGATA]]*CespitiCosti[[#This Row],[CostoMese]]*CespitiCosti[[#This Row],[QUOTA IMPUTATA AL PROGETTO]])</f>
        <v>0</v>
      </c>
      <c r="I41" s="50">
        <f>IF(ISTEXT(CespitiCosti[[#This Row],[PERIODO DI UTILIZZO - DAL (mese/anno)]]),VALUE(LEFT(CespitiCosti[[#This Row],[PERIODO DI UTILIZZO - DAL (mese/anno)]],2)),0)</f>
        <v>0</v>
      </c>
      <c r="J41" s="50">
        <f>IF(ISTEXT(CespitiCosti[[#This Row],[PERIODO DI UTILIZZO - DAL (mese/anno)]]),VALUE(RIGHT(CespitiCosti[[#This Row],[PERIODO DI UTILIZZO - DAL (mese/anno)]],4)),0)</f>
        <v>0</v>
      </c>
      <c r="K41" s="50">
        <f>IF(ISTEXT(CespitiCosti[[#This Row],[PERIODO DI UTILIZZO - AL (mese/anno)]]),VALUE(LEFT(CespitiCosti[[#This Row],[PERIODO DI UTILIZZO - AL (mese/anno)]],2)),0)</f>
        <v>0</v>
      </c>
      <c r="L41" s="50">
        <f>IF(ISTEXT(CespitiCosti[[#This Row],[PERIODO DI UTILIZZO - AL (mese/anno)]]),VALUE(RIGHT(CespitiCosti[[#This Row],[PERIODO DI UTILIZZO - AL (mese/anno)]],4)),0)</f>
        <v>0</v>
      </c>
      <c r="M41" s="50">
        <f>_xlfn.IFNA(VLOOKUP(CespitiCosti[[#This Row],[CESPITE]],CespitiElenco[],8,FALSE),0)</f>
        <v>0</v>
      </c>
    </row>
    <row r="42" spans="1:13" x14ac:dyDescent="0.25">
      <c r="A42" s="54"/>
      <c r="B42" s="54"/>
      <c r="C42" s="64" t="str">
        <f>_xlfn.IFNA(VLOOKUP(CespitiCosti[[#This Row],[CESPITE]],CespitiElenco[],2,FALSE),"")</f>
        <v/>
      </c>
      <c r="D42" s="187"/>
      <c r="E42" s="44"/>
      <c r="F42" s="44"/>
      <c r="G42" s="55"/>
      <c r="H42" s="49">
        <f>IF(ISBLANK(CespitiCosti[[#This Row],[CESPITE]]),0,((CespitiCosti[[#This Row],[AnnoA]]-CespitiCosti[[#This Row],[AnnoDa]])*12+CespitiCosti[[#This Row],[MeseA]]-CespitiCosti[[#This Row],[MeseDa]]+1)*CespitiCosti[[#This Row],[QUANTITA'' IMPIEGATA]]*CespitiCosti[[#This Row],[CostoMese]]*CespitiCosti[[#This Row],[QUOTA IMPUTATA AL PROGETTO]])</f>
        <v>0</v>
      </c>
      <c r="I42" s="50">
        <f>IF(ISTEXT(CespitiCosti[[#This Row],[PERIODO DI UTILIZZO - DAL (mese/anno)]]),VALUE(LEFT(CespitiCosti[[#This Row],[PERIODO DI UTILIZZO - DAL (mese/anno)]],2)),0)</f>
        <v>0</v>
      </c>
      <c r="J42" s="50">
        <f>IF(ISTEXT(CespitiCosti[[#This Row],[PERIODO DI UTILIZZO - DAL (mese/anno)]]),VALUE(RIGHT(CespitiCosti[[#This Row],[PERIODO DI UTILIZZO - DAL (mese/anno)]],4)),0)</f>
        <v>0</v>
      </c>
      <c r="K42" s="50">
        <f>IF(ISTEXT(CespitiCosti[[#This Row],[PERIODO DI UTILIZZO - AL (mese/anno)]]),VALUE(LEFT(CespitiCosti[[#This Row],[PERIODO DI UTILIZZO - AL (mese/anno)]],2)),0)</f>
        <v>0</v>
      </c>
      <c r="L42" s="50">
        <f>IF(ISTEXT(CespitiCosti[[#This Row],[PERIODO DI UTILIZZO - AL (mese/anno)]]),VALUE(RIGHT(CespitiCosti[[#This Row],[PERIODO DI UTILIZZO - AL (mese/anno)]],4)),0)</f>
        <v>0</v>
      </c>
      <c r="M42" s="50">
        <f>_xlfn.IFNA(VLOOKUP(CespitiCosti[[#This Row],[CESPITE]],CespitiElenco[],8,FALSE),0)</f>
        <v>0</v>
      </c>
    </row>
    <row r="43" spans="1:13" x14ac:dyDescent="0.25">
      <c r="A43" s="54"/>
      <c r="B43" s="54"/>
      <c r="C43" s="64" t="str">
        <f>_xlfn.IFNA(VLOOKUP(CespitiCosti[[#This Row],[CESPITE]],CespitiElenco[],2,FALSE),"")</f>
        <v/>
      </c>
      <c r="D43" s="187"/>
      <c r="E43" s="44"/>
      <c r="F43" s="44"/>
      <c r="G43" s="55"/>
      <c r="H43" s="49">
        <f>IF(ISBLANK(CespitiCosti[[#This Row],[CESPITE]]),0,((CespitiCosti[[#This Row],[AnnoA]]-CespitiCosti[[#This Row],[AnnoDa]])*12+CespitiCosti[[#This Row],[MeseA]]-CespitiCosti[[#This Row],[MeseDa]]+1)*CespitiCosti[[#This Row],[QUANTITA'' IMPIEGATA]]*CespitiCosti[[#This Row],[CostoMese]]*CespitiCosti[[#This Row],[QUOTA IMPUTATA AL PROGETTO]])</f>
        <v>0</v>
      </c>
      <c r="I43" s="50">
        <f>IF(ISTEXT(CespitiCosti[[#This Row],[PERIODO DI UTILIZZO - DAL (mese/anno)]]),VALUE(LEFT(CespitiCosti[[#This Row],[PERIODO DI UTILIZZO - DAL (mese/anno)]],2)),0)</f>
        <v>0</v>
      </c>
      <c r="J43" s="50">
        <f>IF(ISTEXT(CespitiCosti[[#This Row],[PERIODO DI UTILIZZO - DAL (mese/anno)]]),VALUE(RIGHT(CespitiCosti[[#This Row],[PERIODO DI UTILIZZO - DAL (mese/anno)]],4)),0)</f>
        <v>0</v>
      </c>
      <c r="K43" s="50">
        <f>IF(ISTEXT(CespitiCosti[[#This Row],[PERIODO DI UTILIZZO - AL (mese/anno)]]),VALUE(LEFT(CespitiCosti[[#This Row],[PERIODO DI UTILIZZO - AL (mese/anno)]],2)),0)</f>
        <v>0</v>
      </c>
      <c r="L43" s="50">
        <f>IF(ISTEXT(CespitiCosti[[#This Row],[PERIODO DI UTILIZZO - AL (mese/anno)]]),VALUE(RIGHT(CespitiCosti[[#This Row],[PERIODO DI UTILIZZO - AL (mese/anno)]],4)),0)</f>
        <v>0</v>
      </c>
      <c r="M43" s="50">
        <f>_xlfn.IFNA(VLOOKUP(CespitiCosti[[#This Row],[CESPITE]],CespitiElenco[],8,FALSE),0)</f>
        <v>0</v>
      </c>
    </row>
    <row r="44" spans="1:13" x14ac:dyDescent="0.25">
      <c r="A44" s="54"/>
      <c r="B44" s="54"/>
      <c r="C44" s="64" t="str">
        <f>_xlfn.IFNA(VLOOKUP(CespitiCosti[[#This Row],[CESPITE]],CespitiElenco[],2,FALSE),"")</f>
        <v/>
      </c>
      <c r="D44" s="187"/>
      <c r="E44" s="44"/>
      <c r="F44" s="44"/>
      <c r="G44" s="55"/>
      <c r="H44" s="49">
        <f>IF(ISBLANK(CespitiCosti[[#This Row],[CESPITE]]),0,((CespitiCosti[[#This Row],[AnnoA]]-CespitiCosti[[#This Row],[AnnoDa]])*12+CespitiCosti[[#This Row],[MeseA]]-CespitiCosti[[#This Row],[MeseDa]]+1)*CespitiCosti[[#This Row],[QUANTITA'' IMPIEGATA]]*CespitiCosti[[#This Row],[CostoMese]]*CespitiCosti[[#This Row],[QUOTA IMPUTATA AL PROGETTO]])</f>
        <v>0</v>
      </c>
      <c r="I44" s="50">
        <f>IF(ISTEXT(CespitiCosti[[#This Row],[PERIODO DI UTILIZZO - DAL (mese/anno)]]),VALUE(LEFT(CespitiCosti[[#This Row],[PERIODO DI UTILIZZO - DAL (mese/anno)]],2)),0)</f>
        <v>0</v>
      </c>
      <c r="J44" s="50">
        <f>IF(ISTEXT(CespitiCosti[[#This Row],[PERIODO DI UTILIZZO - DAL (mese/anno)]]),VALUE(RIGHT(CespitiCosti[[#This Row],[PERIODO DI UTILIZZO - DAL (mese/anno)]],4)),0)</f>
        <v>0</v>
      </c>
      <c r="K44" s="50">
        <f>IF(ISTEXT(CespitiCosti[[#This Row],[PERIODO DI UTILIZZO - AL (mese/anno)]]),VALUE(LEFT(CespitiCosti[[#This Row],[PERIODO DI UTILIZZO - AL (mese/anno)]],2)),0)</f>
        <v>0</v>
      </c>
      <c r="L44" s="50">
        <f>IF(ISTEXT(CespitiCosti[[#This Row],[PERIODO DI UTILIZZO - AL (mese/anno)]]),VALUE(RIGHT(CespitiCosti[[#This Row],[PERIODO DI UTILIZZO - AL (mese/anno)]],4)),0)</f>
        <v>0</v>
      </c>
      <c r="M44" s="50">
        <f>_xlfn.IFNA(VLOOKUP(CespitiCosti[[#This Row],[CESPITE]],CespitiElenco[],8,FALSE),0)</f>
        <v>0</v>
      </c>
    </row>
    <row r="45" spans="1:13" x14ac:dyDescent="0.25">
      <c r="A45" s="54"/>
      <c r="B45" s="54"/>
      <c r="C45" s="64" t="str">
        <f>_xlfn.IFNA(VLOOKUP(CespitiCosti[[#This Row],[CESPITE]],CespitiElenco[],2,FALSE),"")</f>
        <v/>
      </c>
      <c r="D45" s="187"/>
      <c r="E45" s="44"/>
      <c r="F45" s="44"/>
      <c r="G45" s="55"/>
      <c r="H45" s="49">
        <f>IF(ISBLANK(CespitiCosti[[#This Row],[CESPITE]]),0,((CespitiCosti[[#This Row],[AnnoA]]-CespitiCosti[[#This Row],[AnnoDa]])*12+CespitiCosti[[#This Row],[MeseA]]-CespitiCosti[[#This Row],[MeseDa]]+1)*CespitiCosti[[#This Row],[QUANTITA'' IMPIEGATA]]*CespitiCosti[[#This Row],[CostoMese]]*CespitiCosti[[#This Row],[QUOTA IMPUTATA AL PROGETTO]])</f>
        <v>0</v>
      </c>
      <c r="I45" s="50">
        <f>IF(ISTEXT(CespitiCosti[[#This Row],[PERIODO DI UTILIZZO - DAL (mese/anno)]]),VALUE(LEFT(CespitiCosti[[#This Row],[PERIODO DI UTILIZZO - DAL (mese/anno)]],2)),0)</f>
        <v>0</v>
      </c>
      <c r="J45" s="50">
        <f>IF(ISTEXT(CespitiCosti[[#This Row],[PERIODO DI UTILIZZO - DAL (mese/anno)]]),VALUE(RIGHT(CespitiCosti[[#This Row],[PERIODO DI UTILIZZO - DAL (mese/anno)]],4)),0)</f>
        <v>0</v>
      </c>
      <c r="K45" s="50">
        <f>IF(ISTEXT(CespitiCosti[[#This Row],[PERIODO DI UTILIZZO - AL (mese/anno)]]),VALUE(LEFT(CespitiCosti[[#This Row],[PERIODO DI UTILIZZO - AL (mese/anno)]],2)),0)</f>
        <v>0</v>
      </c>
      <c r="L45" s="50">
        <f>IF(ISTEXT(CespitiCosti[[#This Row],[PERIODO DI UTILIZZO - AL (mese/anno)]]),VALUE(RIGHT(CespitiCosti[[#This Row],[PERIODO DI UTILIZZO - AL (mese/anno)]],4)),0)</f>
        <v>0</v>
      </c>
      <c r="M45" s="50">
        <f>_xlfn.IFNA(VLOOKUP(CespitiCosti[[#This Row],[CESPITE]],CespitiElenco[],8,FALSE),0)</f>
        <v>0</v>
      </c>
    </row>
    <row r="46" spans="1:13" x14ac:dyDescent="0.25">
      <c r="A46" s="54"/>
      <c r="B46" s="54"/>
      <c r="C46" s="64" t="str">
        <f>_xlfn.IFNA(VLOOKUP(CespitiCosti[[#This Row],[CESPITE]],CespitiElenco[],2,FALSE),"")</f>
        <v/>
      </c>
      <c r="D46" s="187"/>
      <c r="E46" s="44"/>
      <c r="F46" s="44"/>
      <c r="G46" s="55"/>
      <c r="H46" s="49">
        <f>IF(ISBLANK(CespitiCosti[[#This Row],[CESPITE]]),0,((CespitiCosti[[#This Row],[AnnoA]]-CespitiCosti[[#This Row],[AnnoDa]])*12+CespitiCosti[[#This Row],[MeseA]]-CespitiCosti[[#This Row],[MeseDa]]+1)*CespitiCosti[[#This Row],[QUANTITA'' IMPIEGATA]]*CespitiCosti[[#This Row],[CostoMese]]*CespitiCosti[[#This Row],[QUOTA IMPUTATA AL PROGETTO]])</f>
        <v>0</v>
      </c>
      <c r="I46" s="50">
        <f>IF(ISTEXT(CespitiCosti[[#This Row],[PERIODO DI UTILIZZO - DAL (mese/anno)]]),VALUE(LEFT(CespitiCosti[[#This Row],[PERIODO DI UTILIZZO - DAL (mese/anno)]],2)),0)</f>
        <v>0</v>
      </c>
      <c r="J46" s="50">
        <f>IF(ISTEXT(CespitiCosti[[#This Row],[PERIODO DI UTILIZZO - DAL (mese/anno)]]),VALUE(RIGHT(CespitiCosti[[#This Row],[PERIODO DI UTILIZZO - DAL (mese/anno)]],4)),0)</f>
        <v>0</v>
      </c>
      <c r="K46" s="50">
        <f>IF(ISTEXT(CespitiCosti[[#This Row],[PERIODO DI UTILIZZO - AL (mese/anno)]]),VALUE(LEFT(CespitiCosti[[#This Row],[PERIODO DI UTILIZZO - AL (mese/anno)]],2)),0)</f>
        <v>0</v>
      </c>
      <c r="L46" s="50">
        <f>IF(ISTEXT(CespitiCosti[[#This Row],[PERIODO DI UTILIZZO - AL (mese/anno)]]),VALUE(RIGHT(CespitiCosti[[#This Row],[PERIODO DI UTILIZZO - AL (mese/anno)]],4)),0)</f>
        <v>0</v>
      </c>
      <c r="M46" s="50">
        <f>_xlfn.IFNA(VLOOKUP(CespitiCosti[[#This Row],[CESPITE]],CespitiElenco[],8,FALSE),0)</f>
        <v>0</v>
      </c>
    </row>
    <row r="47" spans="1:13" x14ac:dyDescent="0.25">
      <c r="A47" s="54"/>
      <c r="B47" s="54"/>
      <c r="C47" s="64" t="str">
        <f>_xlfn.IFNA(VLOOKUP(CespitiCosti[[#This Row],[CESPITE]],CespitiElenco[],2,FALSE),"")</f>
        <v/>
      </c>
      <c r="D47" s="187"/>
      <c r="E47" s="44"/>
      <c r="F47" s="44"/>
      <c r="G47" s="55"/>
      <c r="H47" s="49">
        <f>IF(ISBLANK(CespitiCosti[[#This Row],[CESPITE]]),0,((CespitiCosti[[#This Row],[AnnoA]]-CespitiCosti[[#This Row],[AnnoDa]])*12+CespitiCosti[[#This Row],[MeseA]]-CespitiCosti[[#This Row],[MeseDa]]+1)*CespitiCosti[[#This Row],[QUANTITA'' IMPIEGATA]]*CespitiCosti[[#This Row],[CostoMese]]*CespitiCosti[[#This Row],[QUOTA IMPUTATA AL PROGETTO]])</f>
        <v>0</v>
      </c>
      <c r="I47" s="50">
        <f>IF(ISTEXT(CespitiCosti[[#This Row],[PERIODO DI UTILIZZO - DAL (mese/anno)]]),VALUE(LEFT(CespitiCosti[[#This Row],[PERIODO DI UTILIZZO - DAL (mese/anno)]],2)),0)</f>
        <v>0</v>
      </c>
      <c r="J47" s="50">
        <f>IF(ISTEXT(CespitiCosti[[#This Row],[PERIODO DI UTILIZZO - DAL (mese/anno)]]),VALUE(RIGHT(CespitiCosti[[#This Row],[PERIODO DI UTILIZZO - DAL (mese/anno)]],4)),0)</f>
        <v>0</v>
      </c>
      <c r="K47" s="50">
        <f>IF(ISTEXT(CespitiCosti[[#This Row],[PERIODO DI UTILIZZO - AL (mese/anno)]]),VALUE(LEFT(CespitiCosti[[#This Row],[PERIODO DI UTILIZZO - AL (mese/anno)]],2)),0)</f>
        <v>0</v>
      </c>
      <c r="L47" s="50">
        <f>IF(ISTEXT(CespitiCosti[[#This Row],[PERIODO DI UTILIZZO - AL (mese/anno)]]),VALUE(RIGHT(CespitiCosti[[#This Row],[PERIODO DI UTILIZZO - AL (mese/anno)]],4)),0)</f>
        <v>0</v>
      </c>
      <c r="M47" s="50">
        <f>_xlfn.IFNA(VLOOKUP(CespitiCosti[[#This Row],[CESPITE]],CespitiElenco[],8,FALSE),0)</f>
        <v>0</v>
      </c>
    </row>
    <row r="48" spans="1:13" x14ac:dyDescent="0.25">
      <c r="A48" s="54"/>
      <c r="B48" s="54"/>
      <c r="C48" s="64" t="str">
        <f>_xlfn.IFNA(VLOOKUP(CespitiCosti[[#This Row],[CESPITE]],CespitiElenco[],2,FALSE),"")</f>
        <v/>
      </c>
      <c r="D48" s="187"/>
      <c r="E48" s="44"/>
      <c r="F48" s="44"/>
      <c r="G48" s="55"/>
      <c r="H48" s="49">
        <f>IF(ISBLANK(CespitiCosti[[#This Row],[CESPITE]]),0,((CespitiCosti[[#This Row],[AnnoA]]-CespitiCosti[[#This Row],[AnnoDa]])*12+CespitiCosti[[#This Row],[MeseA]]-CespitiCosti[[#This Row],[MeseDa]]+1)*CespitiCosti[[#This Row],[QUANTITA'' IMPIEGATA]]*CespitiCosti[[#This Row],[CostoMese]]*CespitiCosti[[#This Row],[QUOTA IMPUTATA AL PROGETTO]])</f>
        <v>0</v>
      </c>
      <c r="I48" s="50">
        <f>IF(ISTEXT(CespitiCosti[[#This Row],[PERIODO DI UTILIZZO - DAL (mese/anno)]]),VALUE(LEFT(CespitiCosti[[#This Row],[PERIODO DI UTILIZZO - DAL (mese/anno)]],2)),0)</f>
        <v>0</v>
      </c>
      <c r="J48" s="50">
        <f>IF(ISTEXT(CespitiCosti[[#This Row],[PERIODO DI UTILIZZO - DAL (mese/anno)]]),VALUE(RIGHT(CespitiCosti[[#This Row],[PERIODO DI UTILIZZO - DAL (mese/anno)]],4)),0)</f>
        <v>0</v>
      </c>
      <c r="K48" s="50">
        <f>IF(ISTEXT(CespitiCosti[[#This Row],[PERIODO DI UTILIZZO - AL (mese/anno)]]),VALUE(LEFT(CespitiCosti[[#This Row],[PERIODO DI UTILIZZO - AL (mese/anno)]],2)),0)</f>
        <v>0</v>
      </c>
      <c r="L48" s="50">
        <f>IF(ISTEXT(CespitiCosti[[#This Row],[PERIODO DI UTILIZZO - AL (mese/anno)]]),VALUE(RIGHT(CespitiCosti[[#This Row],[PERIODO DI UTILIZZO - AL (mese/anno)]],4)),0)</f>
        <v>0</v>
      </c>
      <c r="M48" s="50">
        <f>_xlfn.IFNA(VLOOKUP(CespitiCosti[[#This Row],[CESPITE]],CespitiElenco[],8,FALSE),0)</f>
        <v>0</v>
      </c>
    </row>
    <row r="49" spans="1:13" x14ac:dyDescent="0.25">
      <c r="A49" s="54"/>
      <c r="B49" s="54"/>
      <c r="C49" s="64" t="str">
        <f>_xlfn.IFNA(VLOOKUP(CespitiCosti[[#This Row],[CESPITE]],CespitiElenco[],2,FALSE),"")</f>
        <v/>
      </c>
      <c r="D49" s="187"/>
      <c r="E49" s="44"/>
      <c r="F49" s="44"/>
      <c r="G49" s="55"/>
      <c r="H49" s="49">
        <f>IF(ISBLANK(CespitiCosti[[#This Row],[CESPITE]]),0,((CespitiCosti[[#This Row],[AnnoA]]-CespitiCosti[[#This Row],[AnnoDa]])*12+CespitiCosti[[#This Row],[MeseA]]-CespitiCosti[[#This Row],[MeseDa]]+1)*CespitiCosti[[#This Row],[QUANTITA'' IMPIEGATA]]*CespitiCosti[[#This Row],[CostoMese]]*CespitiCosti[[#This Row],[QUOTA IMPUTATA AL PROGETTO]])</f>
        <v>0</v>
      </c>
      <c r="I49" s="50">
        <f>IF(ISTEXT(CespitiCosti[[#This Row],[PERIODO DI UTILIZZO - DAL (mese/anno)]]),VALUE(LEFT(CespitiCosti[[#This Row],[PERIODO DI UTILIZZO - DAL (mese/anno)]],2)),0)</f>
        <v>0</v>
      </c>
      <c r="J49" s="50">
        <f>IF(ISTEXT(CespitiCosti[[#This Row],[PERIODO DI UTILIZZO - DAL (mese/anno)]]),VALUE(RIGHT(CespitiCosti[[#This Row],[PERIODO DI UTILIZZO - DAL (mese/anno)]],4)),0)</f>
        <v>0</v>
      </c>
      <c r="K49" s="50">
        <f>IF(ISTEXT(CespitiCosti[[#This Row],[PERIODO DI UTILIZZO - AL (mese/anno)]]),VALUE(LEFT(CespitiCosti[[#This Row],[PERIODO DI UTILIZZO - AL (mese/anno)]],2)),0)</f>
        <v>0</v>
      </c>
      <c r="L49" s="50">
        <f>IF(ISTEXT(CespitiCosti[[#This Row],[PERIODO DI UTILIZZO - AL (mese/anno)]]),VALUE(RIGHT(CespitiCosti[[#This Row],[PERIODO DI UTILIZZO - AL (mese/anno)]],4)),0)</f>
        <v>0</v>
      </c>
      <c r="M49" s="50">
        <f>_xlfn.IFNA(VLOOKUP(CespitiCosti[[#This Row],[CESPITE]],CespitiElenco[],8,FALSE),0)</f>
        <v>0</v>
      </c>
    </row>
    <row r="50" spans="1:13" x14ac:dyDescent="0.25">
      <c r="A50" s="54"/>
      <c r="B50" s="54"/>
      <c r="C50" s="64" t="str">
        <f>_xlfn.IFNA(VLOOKUP(CespitiCosti[[#This Row],[CESPITE]],CespitiElenco[],2,FALSE),"")</f>
        <v/>
      </c>
      <c r="D50" s="187"/>
      <c r="E50" s="44"/>
      <c r="F50" s="44"/>
      <c r="G50" s="55"/>
      <c r="H50" s="49">
        <f>IF(ISBLANK(CespitiCosti[[#This Row],[CESPITE]]),0,((CespitiCosti[[#This Row],[AnnoA]]-CespitiCosti[[#This Row],[AnnoDa]])*12+CespitiCosti[[#This Row],[MeseA]]-CespitiCosti[[#This Row],[MeseDa]]+1)*CespitiCosti[[#This Row],[QUANTITA'' IMPIEGATA]]*CespitiCosti[[#This Row],[CostoMese]]*CespitiCosti[[#This Row],[QUOTA IMPUTATA AL PROGETTO]])</f>
        <v>0</v>
      </c>
      <c r="I50" s="50">
        <f>IF(ISTEXT(CespitiCosti[[#This Row],[PERIODO DI UTILIZZO - DAL (mese/anno)]]),VALUE(LEFT(CespitiCosti[[#This Row],[PERIODO DI UTILIZZO - DAL (mese/anno)]],2)),0)</f>
        <v>0</v>
      </c>
      <c r="J50" s="50">
        <f>IF(ISTEXT(CespitiCosti[[#This Row],[PERIODO DI UTILIZZO - DAL (mese/anno)]]),VALUE(RIGHT(CespitiCosti[[#This Row],[PERIODO DI UTILIZZO - DAL (mese/anno)]],4)),0)</f>
        <v>0</v>
      </c>
      <c r="K50" s="50">
        <f>IF(ISTEXT(CespitiCosti[[#This Row],[PERIODO DI UTILIZZO - AL (mese/anno)]]),VALUE(LEFT(CespitiCosti[[#This Row],[PERIODO DI UTILIZZO - AL (mese/anno)]],2)),0)</f>
        <v>0</v>
      </c>
      <c r="L50" s="50">
        <f>IF(ISTEXT(CespitiCosti[[#This Row],[PERIODO DI UTILIZZO - AL (mese/anno)]]),VALUE(RIGHT(CespitiCosti[[#This Row],[PERIODO DI UTILIZZO - AL (mese/anno)]],4)),0)</f>
        <v>0</v>
      </c>
      <c r="M50" s="50">
        <f>_xlfn.IFNA(VLOOKUP(CespitiCosti[[#This Row],[CESPITE]],CespitiElenco[],8,FALSE),0)</f>
        <v>0</v>
      </c>
    </row>
    <row r="51" spans="1:13" x14ac:dyDescent="0.25">
      <c r="A51" s="54"/>
      <c r="B51" s="54"/>
      <c r="C51" s="64" t="str">
        <f>_xlfn.IFNA(VLOOKUP(CespitiCosti[[#This Row],[CESPITE]],CespitiElenco[],2,FALSE),"")</f>
        <v/>
      </c>
      <c r="D51" s="187"/>
      <c r="E51" s="44"/>
      <c r="F51" s="44"/>
      <c r="G51" s="55"/>
      <c r="H51" s="49">
        <f>IF(ISBLANK(CespitiCosti[[#This Row],[CESPITE]]),0,((CespitiCosti[[#This Row],[AnnoA]]-CespitiCosti[[#This Row],[AnnoDa]])*12+CespitiCosti[[#This Row],[MeseA]]-CespitiCosti[[#This Row],[MeseDa]]+1)*CespitiCosti[[#This Row],[QUANTITA'' IMPIEGATA]]*CespitiCosti[[#This Row],[CostoMese]]*CespitiCosti[[#This Row],[QUOTA IMPUTATA AL PROGETTO]])</f>
        <v>0</v>
      </c>
      <c r="I51" s="50">
        <f>IF(ISTEXT(CespitiCosti[[#This Row],[PERIODO DI UTILIZZO - DAL (mese/anno)]]),VALUE(LEFT(CespitiCosti[[#This Row],[PERIODO DI UTILIZZO - DAL (mese/anno)]],2)),0)</f>
        <v>0</v>
      </c>
      <c r="J51" s="50">
        <f>IF(ISTEXT(CespitiCosti[[#This Row],[PERIODO DI UTILIZZO - DAL (mese/anno)]]),VALUE(RIGHT(CespitiCosti[[#This Row],[PERIODO DI UTILIZZO - DAL (mese/anno)]],4)),0)</f>
        <v>0</v>
      </c>
      <c r="K51" s="50">
        <f>IF(ISTEXT(CespitiCosti[[#This Row],[PERIODO DI UTILIZZO - AL (mese/anno)]]),VALUE(LEFT(CespitiCosti[[#This Row],[PERIODO DI UTILIZZO - AL (mese/anno)]],2)),0)</f>
        <v>0</v>
      </c>
      <c r="L51" s="50">
        <f>IF(ISTEXT(CespitiCosti[[#This Row],[PERIODO DI UTILIZZO - AL (mese/anno)]]),VALUE(RIGHT(CespitiCosti[[#This Row],[PERIODO DI UTILIZZO - AL (mese/anno)]],4)),0)</f>
        <v>0</v>
      </c>
      <c r="M51" s="50">
        <f>_xlfn.IFNA(VLOOKUP(CespitiCosti[[#This Row],[CESPITE]],CespitiElenco[],8,FALSE),0)</f>
        <v>0</v>
      </c>
    </row>
    <row r="52" spans="1:13" x14ac:dyDescent="0.25">
      <c r="A52" s="54"/>
      <c r="B52" s="54"/>
      <c r="C52" s="64" t="str">
        <f>_xlfn.IFNA(VLOOKUP(CespitiCosti[[#This Row],[CESPITE]],CespitiElenco[],2,FALSE),"")</f>
        <v/>
      </c>
      <c r="D52" s="187"/>
      <c r="E52" s="44"/>
      <c r="F52" s="44"/>
      <c r="G52" s="55"/>
      <c r="H52" s="49">
        <f>IF(ISBLANK(CespitiCosti[[#This Row],[CESPITE]]),0,((CespitiCosti[[#This Row],[AnnoA]]-CespitiCosti[[#This Row],[AnnoDa]])*12+CespitiCosti[[#This Row],[MeseA]]-CespitiCosti[[#This Row],[MeseDa]]+1)*CespitiCosti[[#This Row],[QUANTITA'' IMPIEGATA]]*CespitiCosti[[#This Row],[CostoMese]]*CespitiCosti[[#This Row],[QUOTA IMPUTATA AL PROGETTO]])</f>
        <v>0</v>
      </c>
      <c r="I52" s="50">
        <f>IF(ISTEXT(CespitiCosti[[#This Row],[PERIODO DI UTILIZZO - DAL (mese/anno)]]),VALUE(LEFT(CespitiCosti[[#This Row],[PERIODO DI UTILIZZO - DAL (mese/anno)]],2)),0)</f>
        <v>0</v>
      </c>
      <c r="J52" s="50">
        <f>IF(ISTEXT(CespitiCosti[[#This Row],[PERIODO DI UTILIZZO - DAL (mese/anno)]]),VALUE(RIGHT(CespitiCosti[[#This Row],[PERIODO DI UTILIZZO - DAL (mese/anno)]],4)),0)</f>
        <v>0</v>
      </c>
      <c r="K52" s="50">
        <f>IF(ISTEXT(CespitiCosti[[#This Row],[PERIODO DI UTILIZZO - AL (mese/anno)]]),VALUE(LEFT(CespitiCosti[[#This Row],[PERIODO DI UTILIZZO - AL (mese/anno)]],2)),0)</f>
        <v>0</v>
      </c>
      <c r="L52" s="50">
        <f>IF(ISTEXT(CespitiCosti[[#This Row],[PERIODO DI UTILIZZO - AL (mese/anno)]]),VALUE(RIGHT(CespitiCosti[[#This Row],[PERIODO DI UTILIZZO - AL (mese/anno)]],4)),0)</f>
        <v>0</v>
      </c>
      <c r="M52" s="50">
        <f>_xlfn.IFNA(VLOOKUP(CespitiCosti[[#This Row],[CESPITE]],CespitiElenco[],8,FALSE),0)</f>
        <v>0</v>
      </c>
    </row>
    <row r="53" spans="1:13" x14ac:dyDescent="0.25">
      <c r="A53" s="54"/>
      <c r="B53" s="54"/>
      <c r="C53" s="64" t="str">
        <f>_xlfn.IFNA(VLOOKUP(CespitiCosti[[#This Row],[CESPITE]],CespitiElenco[],2,FALSE),"")</f>
        <v/>
      </c>
      <c r="D53" s="187"/>
      <c r="E53" s="44"/>
      <c r="F53" s="44"/>
      <c r="G53" s="55"/>
      <c r="H53" s="49">
        <f>IF(ISBLANK(CespitiCosti[[#This Row],[CESPITE]]),0,((CespitiCosti[[#This Row],[AnnoA]]-CespitiCosti[[#This Row],[AnnoDa]])*12+CespitiCosti[[#This Row],[MeseA]]-CespitiCosti[[#This Row],[MeseDa]]+1)*CespitiCosti[[#This Row],[QUANTITA'' IMPIEGATA]]*CespitiCosti[[#This Row],[CostoMese]]*CespitiCosti[[#This Row],[QUOTA IMPUTATA AL PROGETTO]])</f>
        <v>0</v>
      </c>
      <c r="I53" s="50">
        <f>IF(ISTEXT(CespitiCosti[[#This Row],[PERIODO DI UTILIZZO - DAL (mese/anno)]]),VALUE(LEFT(CespitiCosti[[#This Row],[PERIODO DI UTILIZZO - DAL (mese/anno)]],2)),0)</f>
        <v>0</v>
      </c>
      <c r="J53" s="50">
        <f>IF(ISTEXT(CespitiCosti[[#This Row],[PERIODO DI UTILIZZO - DAL (mese/anno)]]),VALUE(RIGHT(CespitiCosti[[#This Row],[PERIODO DI UTILIZZO - DAL (mese/anno)]],4)),0)</f>
        <v>0</v>
      </c>
      <c r="K53" s="50">
        <f>IF(ISTEXT(CespitiCosti[[#This Row],[PERIODO DI UTILIZZO - AL (mese/anno)]]),VALUE(LEFT(CespitiCosti[[#This Row],[PERIODO DI UTILIZZO - AL (mese/anno)]],2)),0)</f>
        <v>0</v>
      </c>
      <c r="L53" s="50">
        <f>IF(ISTEXT(CespitiCosti[[#This Row],[PERIODO DI UTILIZZO - AL (mese/anno)]]),VALUE(RIGHT(CespitiCosti[[#This Row],[PERIODO DI UTILIZZO - AL (mese/anno)]],4)),0)</f>
        <v>0</v>
      </c>
      <c r="M53" s="50">
        <f>_xlfn.IFNA(VLOOKUP(CespitiCosti[[#This Row],[CESPITE]],CespitiElenco[],8,FALSE),0)</f>
        <v>0</v>
      </c>
    </row>
    <row r="54" spans="1:13" x14ac:dyDescent="0.25">
      <c r="A54" s="54"/>
      <c r="B54" s="54"/>
      <c r="C54" s="64" t="str">
        <f>_xlfn.IFNA(VLOOKUP(CespitiCosti[[#This Row],[CESPITE]],CespitiElenco[],2,FALSE),"")</f>
        <v/>
      </c>
      <c r="D54" s="187"/>
      <c r="E54" s="44"/>
      <c r="F54" s="44"/>
      <c r="G54" s="55"/>
      <c r="H54" s="49">
        <f>IF(ISBLANK(CespitiCosti[[#This Row],[CESPITE]]),0,((CespitiCosti[[#This Row],[AnnoA]]-CespitiCosti[[#This Row],[AnnoDa]])*12+CespitiCosti[[#This Row],[MeseA]]-CespitiCosti[[#This Row],[MeseDa]]+1)*CespitiCosti[[#This Row],[QUANTITA'' IMPIEGATA]]*CespitiCosti[[#This Row],[CostoMese]]*CespitiCosti[[#This Row],[QUOTA IMPUTATA AL PROGETTO]])</f>
        <v>0</v>
      </c>
      <c r="I54" s="50">
        <f>IF(ISTEXT(CespitiCosti[[#This Row],[PERIODO DI UTILIZZO - DAL (mese/anno)]]),VALUE(LEFT(CespitiCosti[[#This Row],[PERIODO DI UTILIZZO - DAL (mese/anno)]],2)),0)</f>
        <v>0</v>
      </c>
      <c r="J54" s="50">
        <f>IF(ISTEXT(CespitiCosti[[#This Row],[PERIODO DI UTILIZZO - DAL (mese/anno)]]),VALUE(RIGHT(CespitiCosti[[#This Row],[PERIODO DI UTILIZZO - DAL (mese/anno)]],4)),0)</f>
        <v>0</v>
      </c>
      <c r="K54" s="50">
        <f>IF(ISTEXT(CespitiCosti[[#This Row],[PERIODO DI UTILIZZO - AL (mese/anno)]]),VALUE(LEFT(CespitiCosti[[#This Row],[PERIODO DI UTILIZZO - AL (mese/anno)]],2)),0)</f>
        <v>0</v>
      </c>
      <c r="L54" s="50">
        <f>IF(ISTEXT(CespitiCosti[[#This Row],[PERIODO DI UTILIZZO - AL (mese/anno)]]),VALUE(RIGHT(CespitiCosti[[#This Row],[PERIODO DI UTILIZZO - AL (mese/anno)]],4)),0)</f>
        <v>0</v>
      </c>
      <c r="M54" s="50">
        <f>_xlfn.IFNA(VLOOKUP(CespitiCosti[[#This Row],[CESPITE]],CespitiElenco[],8,FALSE),0)</f>
        <v>0</v>
      </c>
    </row>
    <row r="55" spans="1:13" x14ac:dyDescent="0.25">
      <c r="A55" s="54"/>
      <c r="B55" s="54"/>
      <c r="C55" s="64" t="str">
        <f>_xlfn.IFNA(VLOOKUP(CespitiCosti[[#This Row],[CESPITE]],CespitiElenco[],2,FALSE),"")</f>
        <v/>
      </c>
      <c r="D55" s="187"/>
      <c r="E55" s="99"/>
      <c r="F55" s="99"/>
      <c r="G55" s="56"/>
      <c r="H55" s="49">
        <f>IF(ISBLANK(CespitiCosti[[#This Row],[CESPITE]]),0,((CespitiCosti[[#This Row],[AnnoA]]-CespitiCosti[[#This Row],[AnnoDa]])*12+CespitiCosti[[#This Row],[MeseA]]-CespitiCosti[[#This Row],[MeseDa]]+1)*CespitiCosti[[#This Row],[QUANTITA'' IMPIEGATA]]*CespitiCosti[[#This Row],[CostoMese]]*CespitiCosti[[#This Row],[QUOTA IMPUTATA AL PROGETTO]])</f>
        <v>0</v>
      </c>
      <c r="I55" s="50">
        <f>IF(ISTEXT(CespitiCosti[[#This Row],[PERIODO DI UTILIZZO - DAL (mese/anno)]]),VALUE(LEFT(CespitiCosti[[#This Row],[PERIODO DI UTILIZZO - DAL (mese/anno)]],2)),0)</f>
        <v>0</v>
      </c>
      <c r="J55" s="50">
        <f>IF(ISTEXT(CespitiCosti[[#This Row],[PERIODO DI UTILIZZO - DAL (mese/anno)]]),VALUE(RIGHT(CespitiCosti[[#This Row],[PERIODO DI UTILIZZO - DAL (mese/anno)]],4)),0)</f>
        <v>0</v>
      </c>
      <c r="K55" s="50">
        <f>IF(ISTEXT(CespitiCosti[[#This Row],[PERIODO DI UTILIZZO - AL (mese/anno)]]),VALUE(LEFT(CespitiCosti[[#This Row],[PERIODO DI UTILIZZO - AL (mese/anno)]],2)),0)</f>
        <v>0</v>
      </c>
      <c r="L55" s="50">
        <f>IF(ISTEXT(CespitiCosti[[#This Row],[PERIODO DI UTILIZZO - AL (mese/anno)]]),VALUE(RIGHT(CespitiCosti[[#This Row],[PERIODO DI UTILIZZO - AL (mese/anno)]],4)),0)</f>
        <v>0</v>
      </c>
      <c r="M55" s="50">
        <f>_xlfn.IFNA(VLOOKUP(CespitiCosti[[#This Row],[CESPITE]],CespitiElenco[],8,FALSE),0)</f>
        <v>0</v>
      </c>
    </row>
    <row r="56" spans="1:13" x14ac:dyDescent="0.25">
      <c r="A56" s="37" t="s">
        <v>31</v>
      </c>
      <c r="B56" s="37">
        <f>SUBTOTAL(103,CespitiCosti[CESPITE])</f>
        <v>0</v>
      </c>
      <c r="G56" s="46"/>
      <c r="H56" s="43">
        <f>SUBTOTAL(109,CespitiCosti[IMPORTO IMPUTATO AL PROGETTO])</f>
        <v>0</v>
      </c>
    </row>
    <row r="57" spans="1:13" x14ac:dyDescent="0.25">
      <c r="H57" s="51"/>
    </row>
    <row r="58" spans="1:13" x14ac:dyDescent="0.25">
      <c r="H58" s="51"/>
    </row>
    <row r="59" spans="1:13" x14ac:dyDescent="0.25">
      <c r="H59" s="51"/>
    </row>
    <row r="60" spans="1:13" x14ac:dyDescent="0.25">
      <c r="H60" s="51"/>
    </row>
    <row r="61" spans="1:13" x14ac:dyDescent="0.25">
      <c r="H61" s="51"/>
    </row>
    <row r="62" spans="1:13" x14ac:dyDescent="0.25">
      <c r="H62" s="51"/>
    </row>
    <row r="63" spans="1:13" x14ac:dyDescent="0.25">
      <c r="H63" s="51"/>
    </row>
    <row r="64" spans="1:13" x14ac:dyDescent="0.25">
      <c r="H64" s="51"/>
    </row>
    <row r="65" spans="8:8" x14ac:dyDescent="0.25">
      <c r="H65" s="51"/>
    </row>
    <row r="66" spans="8:8" x14ac:dyDescent="0.25">
      <c r="H66" s="51"/>
    </row>
    <row r="67" spans="8:8" x14ac:dyDescent="0.25">
      <c r="H67" s="51"/>
    </row>
    <row r="68" spans="8:8" x14ac:dyDescent="0.25">
      <c r="H68" s="51"/>
    </row>
    <row r="69" spans="8:8" x14ac:dyDescent="0.25">
      <c r="H69" s="51"/>
    </row>
    <row r="70" spans="8:8" x14ac:dyDescent="0.25">
      <c r="H70" s="51"/>
    </row>
    <row r="71" spans="8:8" x14ac:dyDescent="0.25">
      <c r="H71" s="51"/>
    </row>
    <row r="72" spans="8:8" x14ac:dyDescent="0.25">
      <c r="H72" s="51"/>
    </row>
    <row r="73" spans="8:8" x14ac:dyDescent="0.25">
      <c r="H73" s="51"/>
    </row>
    <row r="74" spans="8:8" x14ac:dyDescent="0.25">
      <c r="H74" s="51"/>
    </row>
    <row r="75" spans="8:8" x14ac:dyDescent="0.25">
      <c r="H75" s="51"/>
    </row>
    <row r="76" spans="8:8" x14ac:dyDescent="0.25">
      <c r="H76" s="51"/>
    </row>
    <row r="77" spans="8:8" x14ac:dyDescent="0.25">
      <c r="H77" s="51"/>
    </row>
    <row r="78" spans="8:8" x14ac:dyDescent="0.25">
      <c r="H78" s="51"/>
    </row>
  </sheetData>
  <sheetProtection algorithmName="SHA-512" hashValue="PaKC0TRmnexYEOtKcC90x2bBACmIewQpOhvO+pqYt+/3wZb2c5QYNbXMjWOhccLiHA0jf03l7eTY9wMhACZq7w==" saltValue="Bi+EXSazu2UrecZfw0TvuA==" spinCount="100000" sheet="1" objects="1" scenarios="1" selectLockedCells="1" sort="0" autoFilter="0"/>
  <dataValidations count="4">
    <dataValidation type="list" allowBlank="1" showInputMessage="1" showErrorMessage="1" sqref="E5:F55" xr:uid="{00000000-0002-0000-0900-000000000000}">
      <formula1>MeseAnno</formula1>
    </dataValidation>
    <dataValidation type="decimal" operator="greaterThan" allowBlank="1" showInputMessage="1" showErrorMessage="1" sqref="G5:G55" xr:uid="{00000000-0002-0000-0900-000001000000}">
      <formula1>0</formula1>
    </dataValidation>
    <dataValidation type="list" allowBlank="1" showInputMessage="1" showErrorMessage="1" sqref="A5:A55" xr:uid="{00000000-0002-0000-0900-000002000000}">
      <formula1>VociAmmortamenti</formula1>
    </dataValidation>
    <dataValidation type="whole" operator="greaterThan" allowBlank="1" showInputMessage="1" showErrorMessage="1" sqref="D5:D55" xr:uid="{941D99A8-4E41-4C7E-BC6A-3D4B5F0DCBC1}">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6C150DB-0272-4B25-9D6B-A87D5251DEC2}">
          <x14:formula1>
            <xm:f>'Cespiti - Elenco'!$A$5:$A$50</xm:f>
          </x14:formula1>
          <xm:sqref>B5:B55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A1:E352"/>
  <sheetViews>
    <sheetView workbookViewId="0">
      <pane ySplit="1" topLeftCell="A332" activePane="bottomLeft" state="frozen"/>
      <selection activeCell="E16" sqref="E16"/>
      <selection pane="bottomLeft" activeCell="E363" sqref="E363"/>
    </sheetView>
  </sheetViews>
  <sheetFormatPr defaultRowHeight="12.5" x14ac:dyDescent="0.25"/>
  <cols>
    <col min="1" max="1" width="21.7265625" customWidth="1"/>
    <col min="2" max="2" width="33.81640625" customWidth="1"/>
    <col min="3" max="4" width="25.453125" customWidth="1"/>
    <col min="5" max="5" width="16.7265625" bestFit="1" customWidth="1"/>
  </cols>
  <sheetData>
    <row r="1" spans="1:5" x14ac:dyDescent="0.25">
      <c r="A1" t="s">
        <v>29</v>
      </c>
      <c r="B1" t="s">
        <v>130</v>
      </c>
      <c r="C1" t="s">
        <v>131</v>
      </c>
      <c r="D1" t="s">
        <v>132</v>
      </c>
      <c r="E1" t="s">
        <v>133</v>
      </c>
    </row>
    <row r="2" spans="1:5" x14ac:dyDescent="0.25">
      <c r="A2" s="15">
        <f>'Personale dipendente-Costi'!A5</f>
        <v>0</v>
      </c>
      <c r="B2" s="15" t="str">
        <f>'Personale dipendente-Costi'!C5</f>
        <v/>
      </c>
      <c r="C2" s="15">
        <f>'Personale dipendente-Costi'!B5</f>
        <v>0</v>
      </c>
      <c r="D2" s="199">
        <f>'Personale dipendente-Costi'!E5</f>
        <v>0</v>
      </c>
      <c r="E2" s="16">
        <f>'Personale dipendente-Costi'!I5</f>
        <v>0</v>
      </c>
    </row>
    <row r="3" spans="1:5" x14ac:dyDescent="0.25">
      <c r="A3" s="15">
        <f>'Personale dipendente-Costi'!A6</f>
        <v>0</v>
      </c>
      <c r="B3" s="15" t="str">
        <f>'Personale dipendente-Costi'!C6</f>
        <v/>
      </c>
      <c r="C3" s="15">
        <f>'Personale dipendente-Costi'!B6</f>
        <v>0</v>
      </c>
      <c r="D3" s="199">
        <f>'Personale dipendente-Costi'!E6</f>
        <v>0</v>
      </c>
      <c r="E3" s="16">
        <f>'Personale dipendente-Costi'!I6</f>
        <v>0</v>
      </c>
    </row>
    <row r="4" spans="1:5" x14ac:dyDescent="0.25">
      <c r="A4" s="15">
        <f>'Personale dipendente-Costi'!A7</f>
        <v>0</v>
      </c>
      <c r="B4" s="15" t="str">
        <f>'Personale dipendente-Costi'!C7</f>
        <v/>
      </c>
      <c r="C4" s="15">
        <f>'Personale dipendente-Costi'!B7</f>
        <v>0</v>
      </c>
      <c r="D4" s="199">
        <f>'Personale dipendente-Costi'!E7</f>
        <v>0</v>
      </c>
      <c r="E4" s="16">
        <f>'Personale dipendente-Costi'!I7</f>
        <v>0</v>
      </c>
    </row>
    <row r="5" spans="1:5" x14ac:dyDescent="0.25">
      <c r="A5" s="15">
        <f>'Personale dipendente-Costi'!A8</f>
        <v>0</v>
      </c>
      <c r="B5" s="15" t="str">
        <f>'Personale dipendente-Costi'!C8</f>
        <v/>
      </c>
      <c r="C5" s="15">
        <f>'Personale dipendente-Costi'!B8</f>
        <v>0</v>
      </c>
      <c r="D5" s="199">
        <f>'Personale dipendente-Costi'!E8</f>
        <v>0</v>
      </c>
      <c r="E5" s="16">
        <f>'Personale dipendente-Costi'!I8</f>
        <v>0</v>
      </c>
    </row>
    <row r="6" spans="1:5" x14ac:dyDescent="0.25">
      <c r="A6" s="15">
        <f>'Personale dipendente-Costi'!A9</f>
        <v>0</v>
      </c>
      <c r="B6" s="15" t="str">
        <f>'Personale dipendente-Costi'!C9</f>
        <v/>
      </c>
      <c r="C6" s="15">
        <f>'Personale dipendente-Costi'!B9</f>
        <v>0</v>
      </c>
      <c r="D6" s="199">
        <f>'Personale dipendente-Costi'!E9</f>
        <v>0</v>
      </c>
      <c r="E6" s="16">
        <f>'Personale dipendente-Costi'!I9</f>
        <v>0</v>
      </c>
    </row>
    <row r="7" spans="1:5" x14ac:dyDescent="0.25">
      <c r="A7" s="15">
        <f>'Personale dipendente-Costi'!A10</f>
        <v>0</v>
      </c>
      <c r="B7" s="15" t="str">
        <f>'Personale dipendente-Costi'!C10</f>
        <v/>
      </c>
      <c r="C7" s="15">
        <f>'Personale dipendente-Costi'!B10</f>
        <v>0</v>
      </c>
      <c r="D7" s="199">
        <f>'Personale dipendente-Costi'!E10</f>
        <v>0</v>
      </c>
      <c r="E7" s="16">
        <f>'Personale dipendente-Costi'!I10</f>
        <v>0</v>
      </c>
    </row>
    <row r="8" spans="1:5" x14ac:dyDescent="0.25">
      <c r="A8" s="15">
        <f>'Personale dipendente-Costi'!A11</f>
        <v>0</v>
      </c>
      <c r="B8" s="15" t="str">
        <f>'Personale dipendente-Costi'!C11</f>
        <v/>
      </c>
      <c r="C8" s="15">
        <f>'Personale dipendente-Costi'!B11</f>
        <v>0</v>
      </c>
      <c r="D8" s="199">
        <f>'Personale dipendente-Costi'!E11</f>
        <v>0</v>
      </c>
      <c r="E8" s="16">
        <f>'Personale dipendente-Costi'!I11</f>
        <v>0</v>
      </c>
    </row>
    <row r="9" spans="1:5" x14ac:dyDescent="0.25">
      <c r="A9" s="15">
        <f>'Personale dipendente-Costi'!A12</f>
        <v>0</v>
      </c>
      <c r="B9" s="15" t="str">
        <f>'Personale dipendente-Costi'!C12</f>
        <v/>
      </c>
      <c r="C9" s="15">
        <f>'Personale dipendente-Costi'!B12</f>
        <v>0</v>
      </c>
      <c r="D9" s="199">
        <f>'Personale dipendente-Costi'!E12</f>
        <v>0</v>
      </c>
      <c r="E9" s="16">
        <f>'Personale dipendente-Costi'!I12</f>
        <v>0</v>
      </c>
    </row>
    <row r="10" spans="1:5" x14ac:dyDescent="0.25">
      <c r="A10" s="15">
        <f>'Personale dipendente-Costi'!A13</f>
        <v>0</v>
      </c>
      <c r="B10" s="15" t="str">
        <f>'Personale dipendente-Costi'!C13</f>
        <v/>
      </c>
      <c r="C10" s="15">
        <f>'Personale dipendente-Costi'!B13</f>
        <v>0</v>
      </c>
      <c r="D10" s="199">
        <f>'Personale dipendente-Costi'!E13</f>
        <v>0</v>
      </c>
      <c r="E10" s="16">
        <f>'Personale dipendente-Costi'!I13</f>
        <v>0</v>
      </c>
    </row>
    <row r="11" spans="1:5" x14ac:dyDescent="0.25">
      <c r="A11" s="15">
        <f>'Personale dipendente-Costi'!A14</f>
        <v>0</v>
      </c>
      <c r="B11" s="15" t="str">
        <f>'Personale dipendente-Costi'!C14</f>
        <v/>
      </c>
      <c r="C11" s="15">
        <f>'Personale dipendente-Costi'!B14</f>
        <v>0</v>
      </c>
      <c r="D11" s="199">
        <f>'Personale dipendente-Costi'!E14</f>
        <v>0</v>
      </c>
      <c r="E11" s="16">
        <f>'Personale dipendente-Costi'!I14</f>
        <v>0</v>
      </c>
    </row>
    <row r="12" spans="1:5" x14ac:dyDescent="0.25">
      <c r="A12" s="15">
        <f>'Personale dipendente-Costi'!A15</f>
        <v>0</v>
      </c>
      <c r="B12" s="15" t="str">
        <f>'Personale dipendente-Costi'!C15</f>
        <v/>
      </c>
      <c r="C12" s="15">
        <f>'Personale dipendente-Costi'!B15</f>
        <v>0</v>
      </c>
      <c r="D12" s="199">
        <f>'Personale dipendente-Costi'!E15</f>
        <v>0</v>
      </c>
      <c r="E12" s="16">
        <f>'Personale dipendente-Costi'!I15</f>
        <v>0</v>
      </c>
    </row>
    <row r="13" spans="1:5" x14ac:dyDescent="0.25">
      <c r="A13" s="15">
        <f>'Personale dipendente-Costi'!A16</f>
        <v>0</v>
      </c>
      <c r="B13" s="15" t="str">
        <f>'Personale dipendente-Costi'!C16</f>
        <v/>
      </c>
      <c r="C13" s="15">
        <f>'Personale dipendente-Costi'!B16</f>
        <v>0</v>
      </c>
      <c r="D13" s="199">
        <f>'Personale dipendente-Costi'!E16</f>
        <v>0</v>
      </c>
      <c r="E13" s="16">
        <f>'Personale dipendente-Costi'!I16</f>
        <v>0</v>
      </c>
    </row>
    <row r="14" spans="1:5" x14ac:dyDescent="0.25">
      <c r="A14" s="15">
        <f>'Personale dipendente-Costi'!A17</f>
        <v>0</v>
      </c>
      <c r="B14" s="15" t="str">
        <f>'Personale dipendente-Costi'!C17</f>
        <v/>
      </c>
      <c r="C14" s="15">
        <f>'Personale dipendente-Costi'!B17</f>
        <v>0</v>
      </c>
      <c r="D14" s="199">
        <f>'Personale dipendente-Costi'!E17</f>
        <v>0</v>
      </c>
      <c r="E14" s="16">
        <f>'Personale dipendente-Costi'!I17</f>
        <v>0</v>
      </c>
    </row>
    <row r="15" spans="1:5" x14ac:dyDescent="0.25">
      <c r="A15" s="15">
        <f>'Personale dipendente-Costi'!A18</f>
        <v>0</v>
      </c>
      <c r="B15" s="15" t="str">
        <f>'Personale dipendente-Costi'!C18</f>
        <v/>
      </c>
      <c r="C15" s="15">
        <f>'Personale dipendente-Costi'!B18</f>
        <v>0</v>
      </c>
      <c r="D15" s="199">
        <f>'Personale dipendente-Costi'!E18</f>
        <v>0</v>
      </c>
      <c r="E15" s="16">
        <f>'Personale dipendente-Costi'!I18</f>
        <v>0</v>
      </c>
    </row>
    <row r="16" spans="1:5" x14ac:dyDescent="0.25">
      <c r="A16" s="15">
        <f>'Personale dipendente-Costi'!A19</f>
        <v>0</v>
      </c>
      <c r="B16" s="15" t="str">
        <f>'Personale dipendente-Costi'!C19</f>
        <v/>
      </c>
      <c r="C16" s="15">
        <f>'Personale dipendente-Costi'!B19</f>
        <v>0</v>
      </c>
      <c r="D16" s="199">
        <f>'Personale dipendente-Costi'!E19</f>
        <v>0</v>
      </c>
      <c r="E16" s="16">
        <f>'Personale dipendente-Costi'!I19</f>
        <v>0</v>
      </c>
    </row>
    <row r="17" spans="1:5" x14ac:dyDescent="0.25">
      <c r="A17" s="15">
        <f>'Personale dipendente-Costi'!A20</f>
        <v>0</v>
      </c>
      <c r="B17" s="15" t="str">
        <f>'Personale dipendente-Costi'!C20</f>
        <v/>
      </c>
      <c r="C17" s="15">
        <f>'Personale dipendente-Costi'!B20</f>
        <v>0</v>
      </c>
      <c r="D17" s="199">
        <f>'Personale dipendente-Costi'!E20</f>
        <v>0</v>
      </c>
      <c r="E17" s="16">
        <f>'Personale dipendente-Costi'!I20</f>
        <v>0</v>
      </c>
    </row>
    <row r="18" spans="1:5" x14ac:dyDescent="0.25">
      <c r="A18" s="15">
        <f>'Personale dipendente-Costi'!A21</f>
        <v>0</v>
      </c>
      <c r="B18" s="15" t="str">
        <f>'Personale dipendente-Costi'!C21</f>
        <v/>
      </c>
      <c r="C18" s="15">
        <f>'Personale dipendente-Costi'!B21</f>
        <v>0</v>
      </c>
      <c r="D18" s="199">
        <f>'Personale dipendente-Costi'!E21</f>
        <v>0</v>
      </c>
      <c r="E18" s="16">
        <f>'Personale dipendente-Costi'!I21</f>
        <v>0</v>
      </c>
    </row>
    <row r="19" spans="1:5" x14ac:dyDescent="0.25">
      <c r="A19" s="15">
        <f>'Personale dipendente-Costi'!A22</f>
        <v>0</v>
      </c>
      <c r="B19" s="15" t="str">
        <f>'Personale dipendente-Costi'!C22</f>
        <v/>
      </c>
      <c r="C19" s="15">
        <f>'Personale dipendente-Costi'!B22</f>
        <v>0</v>
      </c>
      <c r="D19" s="199">
        <f>'Personale dipendente-Costi'!E22</f>
        <v>0</v>
      </c>
      <c r="E19" s="16">
        <f>'Personale dipendente-Costi'!I22</f>
        <v>0</v>
      </c>
    </row>
    <row r="20" spans="1:5" x14ac:dyDescent="0.25">
      <c r="A20" s="15">
        <f>'Personale dipendente-Costi'!A23</f>
        <v>0</v>
      </c>
      <c r="B20" s="15" t="str">
        <f>'Personale dipendente-Costi'!C23</f>
        <v/>
      </c>
      <c r="C20" s="15">
        <f>'Personale dipendente-Costi'!B23</f>
        <v>0</v>
      </c>
      <c r="D20" s="199">
        <f>'Personale dipendente-Costi'!E23</f>
        <v>0</v>
      </c>
      <c r="E20" s="16">
        <f>'Personale dipendente-Costi'!I23</f>
        <v>0</v>
      </c>
    </row>
    <row r="21" spans="1:5" x14ac:dyDescent="0.25">
      <c r="A21" s="15">
        <f>'Personale dipendente-Costi'!A24</f>
        <v>0</v>
      </c>
      <c r="B21" s="15" t="str">
        <f>'Personale dipendente-Costi'!C24</f>
        <v/>
      </c>
      <c r="C21" s="15">
        <f>'Personale dipendente-Costi'!B24</f>
        <v>0</v>
      </c>
      <c r="D21" s="199">
        <f>'Personale dipendente-Costi'!E24</f>
        <v>0</v>
      </c>
      <c r="E21" s="16">
        <f>'Personale dipendente-Costi'!I24</f>
        <v>0</v>
      </c>
    </row>
    <row r="22" spans="1:5" x14ac:dyDescent="0.25">
      <c r="A22" s="15">
        <f>'Personale dipendente-Costi'!A25</f>
        <v>0</v>
      </c>
      <c r="B22" s="15" t="str">
        <f>'Personale dipendente-Costi'!C25</f>
        <v/>
      </c>
      <c r="C22" s="15">
        <f>'Personale dipendente-Costi'!B25</f>
        <v>0</v>
      </c>
      <c r="D22" s="199">
        <f>'Personale dipendente-Costi'!E25</f>
        <v>0</v>
      </c>
      <c r="E22" s="16">
        <f>'Personale dipendente-Costi'!I25</f>
        <v>0</v>
      </c>
    </row>
    <row r="23" spans="1:5" x14ac:dyDescent="0.25">
      <c r="A23" s="15">
        <f>'Personale dipendente-Costi'!A26</f>
        <v>0</v>
      </c>
      <c r="B23" s="15" t="str">
        <f>'Personale dipendente-Costi'!C26</f>
        <v/>
      </c>
      <c r="C23" s="15">
        <f>'Personale dipendente-Costi'!B26</f>
        <v>0</v>
      </c>
      <c r="D23" s="199">
        <f>'Personale dipendente-Costi'!E26</f>
        <v>0</v>
      </c>
      <c r="E23" s="16">
        <f>'Personale dipendente-Costi'!I26</f>
        <v>0</v>
      </c>
    </row>
    <row r="24" spans="1:5" x14ac:dyDescent="0.25">
      <c r="A24" s="15">
        <f>'Personale dipendente-Costi'!A27</f>
        <v>0</v>
      </c>
      <c r="B24" s="15" t="str">
        <f>'Personale dipendente-Costi'!C27</f>
        <v/>
      </c>
      <c r="C24" s="15">
        <f>'Personale dipendente-Costi'!B27</f>
        <v>0</v>
      </c>
      <c r="D24" s="199">
        <f>'Personale dipendente-Costi'!E27</f>
        <v>0</v>
      </c>
      <c r="E24" s="16">
        <f>'Personale dipendente-Costi'!I27</f>
        <v>0</v>
      </c>
    </row>
    <row r="25" spans="1:5" x14ac:dyDescent="0.25">
      <c r="A25" s="15">
        <f>'Personale dipendente-Costi'!A28</f>
        <v>0</v>
      </c>
      <c r="B25" s="15" t="str">
        <f>'Personale dipendente-Costi'!C28</f>
        <v/>
      </c>
      <c r="C25" s="15">
        <f>'Personale dipendente-Costi'!B28</f>
        <v>0</v>
      </c>
      <c r="D25" s="199">
        <f>'Personale dipendente-Costi'!E28</f>
        <v>0</v>
      </c>
      <c r="E25" s="16">
        <f>'Personale dipendente-Costi'!I28</f>
        <v>0</v>
      </c>
    </row>
    <row r="26" spans="1:5" x14ac:dyDescent="0.25">
      <c r="A26" s="15">
        <f>'Personale dipendente-Costi'!A29</f>
        <v>0</v>
      </c>
      <c r="B26" s="15" t="str">
        <f>'Personale dipendente-Costi'!C29</f>
        <v/>
      </c>
      <c r="C26" s="15">
        <f>'Personale dipendente-Costi'!B29</f>
        <v>0</v>
      </c>
      <c r="D26" s="199">
        <f>'Personale dipendente-Costi'!E29</f>
        <v>0</v>
      </c>
      <c r="E26" s="16">
        <f>'Personale dipendente-Costi'!I29</f>
        <v>0</v>
      </c>
    </row>
    <row r="27" spans="1:5" x14ac:dyDescent="0.25">
      <c r="A27" s="15">
        <f>'Personale dipendente-Costi'!A30</f>
        <v>0</v>
      </c>
      <c r="B27" s="15" t="str">
        <f>'Personale dipendente-Costi'!C30</f>
        <v/>
      </c>
      <c r="C27" s="15">
        <f>'Personale dipendente-Costi'!B30</f>
        <v>0</v>
      </c>
      <c r="D27" s="199">
        <f>'Personale dipendente-Costi'!E30</f>
        <v>0</v>
      </c>
      <c r="E27" s="16">
        <f>'Personale dipendente-Costi'!I30</f>
        <v>0</v>
      </c>
    </row>
    <row r="28" spans="1:5" x14ac:dyDescent="0.25">
      <c r="A28" s="15">
        <f>'Personale dipendente-Costi'!A31</f>
        <v>0</v>
      </c>
      <c r="B28" s="15" t="str">
        <f>'Personale dipendente-Costi'!C31</f>
        <v/>
      </c>
      <c r="C28" s="15">
        <f>'Personale dipendente-Costi'!B31</f>
        <v>0</v>
      </c>
      <c r="D28" s="199">
        <f>'Personale dipendente-Costi'!E31</f>
        <v>0</v>
      </c>
      <c r="E28" s="16">
        <f>'Personale dipendente-Costi'!I31</f>
        <v>0</v>
      </c>
    </row>
    <row r="29" spans="1:5" x14ac:dyDescent="0.25">
      <c r="A29" s="15">
        <f>'Personale dipendente-Costi'!A32</f>
        <v>0</v>
      </c>
      <c r="B29" s="15" t="str">
        <f>'Personale dipendente-Costi'!C32</f>
        <v/>
      </c>
      <c r="C29" s="15">
        <f>'Personale dipendente-Costi'!B32</f>
        <v>0</v>
      </c>
      <c r="D29" s="199">
        <f>'Personale dipendente-Costi'!E32</f>
        <v>0</v>
      </c>
      <c r="E29" s="16">
        <f>'Personale dipendente-Costi'!I32</f>
        <v>0</v>
      </c>
    </row>
    <row r="30" spans="1:5" x14ac:dyDescent="0.25">
      <c r="A30" s="15">
        <f>'Personale dipendente-Costi'!A33</f>
        <v>0</v>
      </c>
      <c r="B30" s="15" t="str">
        <f>'Personale dipendente-Costi'!C33</f>
        <v/>
      </c>
      <c r="C30" s="15">
        <f>'Personale dipendente-Costi'!B33</f>
        <v>0</v>
      </c>
      <c r="D30" s="199">
        <f>'Personale dipendente-Costi'!E33</f>
        <v>0</v>
      </c>
      <c r="E30" s="16">
        <f>'Personale dipendente-Costi'!I33</f>
        <v>0</v>
      </c>
    </row>
    <row r="31" spans="1:5" x14ac:dyDescent="0.25">
      <c r="A31" s="15">
        <f>'Personale dipendente-Costi'!A34</f>
        <v>0</v>
      </c>
      <c r="B31" s="15" t="str">
        <f>'Personale dipendente-Costi'!C34</f>
        <v/>
      </c>
      <c r="C31" s="15">
        <f>'Personale dipendente-Costi'!B34</f>
        <v>0</v>
      </c>
      <c r="D31" s="199">
        <f>'Personale dipendente-Costi'!E34</f>
        <v>0</v>
      </c>
      <c r="E31" s="16">
        <f>'Personale dipendente-Costi'!I34</f>
        <v>0</v>
      </c>
    </row>
    <row r="32" spans="1:5" x14ac:dyDescent="0.25">
      <c r="A32" s="15">
        <f>'Personale dipendente-Costi'!A35</f>
        <v>0</v>
      </c>
      <c r="B32" s="15" t="str">
        <f>'Personale dipendente-Costi'!C35</f>
        <v/>
      </c>
      <c r="C32" s="15">
        <f>'Personale dipendente-Costi'!B35</f>
        <v>0</v>
      </c>
      <c r="D32" s="199">
        <f>'Personale dipendente-Costi'!E35</f>
        <v>0</v>
      </c>
      <c r="E32" s="16">
        <f>'Personale dipendente-Costi'!I35</f>
        <v>0</v>
      </c>
    </row>
    <row r="33" spans="1:5" x14ac:dyDescent="0.25">
      <c r="A33" s="15">
        <f>'Personale dipendente-Costi'!A36</f>
        <v>0</v>
      </c>
      <c r="B33" s="15" t="str">
        <f>'Personale dipendente-Costi'!C36</f>
        <v/>
      </c>
      <c r="C33" s="15">
        <f>'Personale dipendente-Costi'!B36</f>
        <v>0</v>
      </c>
      <c r="D33" s="199">
        <f>'Personale dipendente-Costi'!E36</f>
        <v>0</v>
      </c>
      <c r="E33" s="16">
        <f>'Personale dipendente-Costi'!I36</f>
        <v>0</v>
      </c>
    </row>
    <row r="34" spans="1:5" x14ac:dyDescent="0.25">
      <c r="A34" s="15">
        <f>'Personale dipendente-Costi'!A37</f>
        <v>0</v>
      </c>
      <c r="B34" s="15" t="str">
        <f>'Personale dipendente-Costi'!C37</f>
        <v/>
      </c>
      <c r="C34" s="15">
        <f>'Personale dipendente-Costi'!B37</f>
        <v>0</v>
      </c>
      <c r="D34" s="199">
        <f>'Personale dipendente-Costi'!E37</f>
        <v>0</v>
      </c>
      <c r="E34" s="16">
        <f>'Personale dipendente-Costi'!I37</f>
        <v>0</v>
      </c>
    </row>
    <row r="35" spans="1:5" x14ac:dyDescent="0.25">
      <c r="A35" s="15">
        <f>'Personale dipendente-Costi'!A38</f>
        <v>0</v>
      </c>
      <c r="B35" s="15" t="str">
        <f>'Personale dipendente-Costi'!C38</f>
        <v/>
      </c>
      <c r="C35" s="15">
        <f>'Personale dipendente-Costi'!B38</f>
        <v>0</v>
      </c>
      <c r="D35" s="199">
        <f>'Personale dipendente-Costi'!E38</f>
        <v>0</v>
      </c>
      <c r="E35" s="16">
        <f>'Personale dipendente-Costi'!I38</f>
        <v>0</v>
      </c>
    </row>
    <row r="36" spans="1:5" x14ac:dyDescent="0.25">
      <c r="A36" s="15">
        <f>'Personale dipendente-Costi'!A39</f>
        <v>0</v>
      </c>
      <c r="B36" s="15" t="str">
        <f>'Personale dipendente-Costi'!C39</f>
        <v/>
      </c>
      <c r="C36" s="15">
        <f>'Personale dipendente-Costi'!B39</f>
        <v>0</v>
      </c>
      <c r="D36" s="199">
        <f>'Personale dipendente-Costi'!E39</f>
        <v>0</v>
      </c>
      <c r="E36" s="16">
        <f>'Personale dipendente-Costi'!I39</f>
        <v>0</v>
      </c>
    </row>
    <row r="37" spans="1:5" x14ac:dyDescent="0.25">
      <c r="A37" s="15">
        <f>'Personale dipendente-Costi'!A40</f>
        <v>0</v>
      </c>
      <c r="B37" s="15" t="str">
        <f>'Personale dipendente-Costi'!C40</f>
        <v/>
      </c>
      <c r="C37" s="15">
        <f>'Personale dipendente-Costi'!B40</f>
        <v>0</v>
      </c>
      <c r="D37" s="199">
        <f>'Personale dipendente-Costi'!E40</f>
        <v>0</v>
      </c>
      <c r="E37" s="16">
        <f>'Personale dipendente-Costi'!I40</f>
        <v>0</v>
      </c>
    </row>
    <row r="38" spans="1:5" x14ac:dyDescent="0.25">
      <c r="A38" s="15">
        <f>'Personale dipendente-Costi'!A41</f>
        <v>0</v>
      </c>
      <c r="B38" s="15" t="str">
        <f>'Personale dipendente-Costi'!C41</f>
        <v/>
      </c>
      <c r="C38" s="15">
        <f>'Personale dipendente-Costi'!B41</f>
        <v>0</v>
      </c>
      <c r="D38" s="199">
        <f>'Personale dipendente-Costi'!E41</f>
        <v>0</v>
      </c>
      <c r="E38" s="16">
        <f>'Personale dipendente-Costi'!I41</f>
        <v>0</v>
      </c>
    </row>
    <row r="39" spans="1:5" x14ac:dyDescent="0.25">
      <c r="A39" s="15">
        <f>'Personale dipendente-Costi'!A42</f>
        <v>0</v>
      </c>
      <c r="B39" s="15" t="str">
        <f>'Personale dipendente-Costi'!C42</f>
        <v/>
      </c>
      <c r="C39" s="15">
        <f>'Personale dipendente-Costi'!B42</f>
        <v>0</v>
      </c>
      <c r="D39" s="199">
        <f>'Personale dipendente-Costi'!E42</f>
        <v>0</v>
      </c>
      <c r="E39" s="16">
        <f>'Personale dipendente-Costi'!I42</f>
        <v>0</v>
      </c>
    </row>
    <row r="40" spans="1:5" x14ac:dyDescent="0.25">
      <c r="A40" s="15">
        <f>'Personale dipendente-Costi'!A43</f>
        <v>0</v>
      </c>
      <c r="B40" s="15" t="str">
        <f>'Personale dipendente-Costi'!C43</f>
        <v/>
      </c>
      <c r="C40" s="15">
        <f>'Personale dipendente-Costi'!B43</f>
        <v>0</v>
      </c>
      <c r="D40" s="199">
        <f>'Personale dipendente-Costi'!E43</f>
        <v>0</v>
      </c>
      <c r="E40" s="16">
        <f>'Personale dipendente-Costi'!I43</f>
        <v>0</v>
      </c>
    </row>
    <row r="41" spans="1:5" x14ac:dyDescent="0.25">
      <c r="A41" s="15">
        <f>'Personale dipendente-Costi'!A44</f>
        <v>0</v>
      </c>
      <c r="B41" s="15" t="str">
        <f>'Personale dipendente-Costi'!C44</f>
        <v/>
      </c>
      <c r="C41" s="15">
        <f>'Personale dipendente-Costi'!B44</f>
        <v>0</v>
      </c>
      <c r="D41" s="199">
        <f>'Personale dipendente-Costi'!E44</f>
        <v>0</v>
      </c>
      <c r="E41" s="16">
        <f>'Personale dipendente-Costi'!I44</f>
        <v>0</v>
      </c>
    </row>
    <row r="42" spans="1:5" x14ac:dyDescent="0.25">
      <c r="A42" s="15">
        <f>'Personale dipendente-Costi'!A45</f>
        <v>0</v>
      </c>
      <c r="B42" s="15" t="str">
        <f>'Personale dipendente-Costi'!C45</f>
        <v/>
      </c>
      <c r="C42" s="15">
        <f>'Personale dipendente-Costi'!B45</f>
        <v>0</v>
      </c>
      <c r="D42" s="199">
        <f>'Personale dipendente-Costi'!E45</f>
        <v>0</v>
      </c>
      <c r="E42" s="16">
        <f>'Personale dipendente-Costi'!I45</f>
        <v>0</v>
      </c>
    </row>
    <row r="43" spans="1:5" x14ac:dyDescent="0.25">
      <c r="A43" s="15">
        <f>'Personale dipendente-Costi'!A46</f>
        <v>0</v>
      </c>
      <c r="B43" s="15" t="str">
        <f>'Personale dipendente-Costi'!C46</f>
        <v/>
      </c>
      <c r="C43" s="15">
        <f>'Personale dipendente-Costi'!B46</f>
        <v>0</v>
      </c>
      <c r="D43" s="199">
        <f>'Personale dipendente-Costi'!E46</f>
        <v>0</v>
      </c>
      <c r="E43" s="16">
        <f>'Personale dipendente-Costi'!I46</f>
        <v>0</v>
      </c>
    </row>
    <row r="44" spans="1:5" x14ac:dyDescent="0.25">
      <c r="A44" s="15">
        <f>'Personale dipendente-Costi'!A47</f>
        <v>0</v>
      </c>
      <c r="B44" s="15" t="str">
        <f>'Personale dipendente-Costi'!C47</f>
        <v/>
      </c>
      <c r="C44" s="15">
        <f>'Personale dipendente-Costi'!B47</f>
        <v>0</v>
      </c>
      <c r="D44" s="199">
        <f>'Personale dipendente-Costi'!E47</f>
        <v>0</v>
      </c>
      <c r="E44" s="16">
        <f>'Personale dipendente-Costi'!I47</f>
        <v>0</v>
      </c>
    </row>
    <row r="45" spans="1:5" x14ac:dyDescent="0.25">
      <c r="A45" s="15">
        <f>'Personale dipendente-Costi'!A48</f>
        <v>0</v>
      </c>
      <c r="B45" s="15" t="str">
        <f>'Personale dipendente-Costi'!C48</f>
        <v/>
      </c>
      <c r="C45" s="15">
        <f>'Personale dipendente-Costi'!B48</f>
        <v>0</v>
      </c>
      <c r="D45" s="199">
        <f>'Personale dipendente-Costi'!E48</f>
        <v>0</v>
      </c>
      <c r="E45" s="16">
        <f>'Personale dipendente-Costi'!I48</f>
        <v>0</v>
      </c>
    </row>
    <row r="46" spans="1:5" x14ac:dyDescent="0.25">
      <c r="A46" s="15">
        <f>'Personale dipendente-Costi'!A49</f>
        <v>0</v>
      </c>
      <c r="B46" s="15" t="str">
        <f>'Personale dipendente-Costi'!C49</f>
        <v/>
      </c>
      <c r="C46" s="15">
        <f>'Personale dipendente-Costi'!B49</f>
        <v>0</v>
      </c>
      <c r="D46" s="199">
        <f>'Personale dipendente-Costi'!E49</f>
        <v>0</v>
      </c>
      <c r="E46" s="16">
        <f>'Personale dipendente-Costi'!I49</f>
        <v>0</v>
      </c>
    </row>
    <row r="47" spans="1:5" x14ac:dyDescent="0.25">
      <c r="A47" s="15">
        <f>'Personale dipendente-Costi'!A50</f>
        <v>0</v>
      </c>
      <c r="B47" s="15" t="str">
        <f>'Personale dipendente-Costi'!C50</f>
        <v/>
      </c>
      <c r="C47" s="15">
        <f>'Personale dipendente-Costi'!B50</f>
        <v>0</v>
      </c>
      <c r="D47" s="199">
        <f>'Personale dipendente-Costi'!E50</f>
        <v>0</v>
      </c>
      <c r="E47" s="16">
        <f>'Personale dipendente-Costi'!I50</f>
        <v>0</v>
      </c>
    </row>
    <row r="48" spans="1:5" x14ac:dyDescent="0.25">
      <c r="A48" s="15">
        <f>'Personale dipendente-Costi'!A51</f>
        <v>0</v>
      </c>
      <c r="B48" s="15" t="str">
        <f>'Personale dipendente-Costi'!C51</f>
        <v/>
      </c>
      <c r="C48" s="15">
        <f>'Personale dipendente-Costi'!B51</f>
        <v>0</v>
      </c>
      <c r="D48" s="199">
        <f>'Personale dipendente-Costi'!E51</f>
        <v>0</v>
      </c>
      <c r="E48" s="16">
        <f>'Personale dipendente-Costi'!I51</f>
        <v>0</v>
      </c>
    </row>
    <row r="49" spans="1:5" x14ac:dyDescent="0.25">
      <c r="A49" s="15">
        <f>'Personale dipendente-Costi'!A52</f>
        <v>0</v>
      </c>
      <c r="B49" s="15" t="str">
        <f>'Personale dipendente-Costi'!C52</f>
        <v/>
      </c>
      <c r="C49" s="15">
        <f>'Personale dipendente-Costi'!B52</f>
        <v>0</v>
      </c>
      <c r="D49" s="199">
        <f>'Personale dipendente-Costi'!E52</f>
        <v>0</v>
      </c>
      <c r="E49" s="16">
        <f>'Personale dipendente-Costi'!I52</f>
        <v>0</v>
      </c>
    </row>
    <row r="50" spans="1:5" x14ac:dyDescent="0.25">
      <c r="A50" s="15">
        <f>'Personale dipendente-Costi'!A53</f>
        <v>0</v>
      </c>
      <c r="B50" s="15" t="str">
        <f>'Personale dipendente-Costi'!C53</f>
        <v/>
      </c>
      <c r="C50" s="15">
        <f>'Personale dipendente-Costi'!B53</f>
        <v>0</v>
      </c>
      <c r="D50" s="199">
        <f>'Personale dipendente-Costi'!E53</f>
        <v>0</v>
      </c>
      <c r="E50" s="16">
        <f>'Personale dipendente-Costi'!I53</f>
        <v>0</v>
      </c>
    </row>
    <row r="51" spans="1:5" x14ac:dyDescent="0.25">
      <c r="A51" s="15">
        <f>'Personale dipendente-Costi'!A54</f>
        <v>0</v>
      </c>
      <c r="B51" s="15" t="str">
        <f>'Personale dipendente-Costi'!C54</f>
        <v/>
      </c>
      <c r="C51" s="15">
        <f>'Personale dipendente-Costi'!B54</f>
        <v>0</v>
      </c>
      <c r="D51" s="199">
        <f>'Personale dipendente-Costi'!E54</f>
        <v>0</v>
      </c>
      <c r="E51" s="16">
        <f>'Personale dipendente-Costi'!I54</f>
        <v>0</v>
      </c>
    </row>
    <row r="52" spans="1:5" x14ac:dyDescent="0.25">
      <c r="A52" s="15">
        <f>'Personale dipendente-Costi'!A55</f>
        <v>0</v>
      </c>
      <c r="B52" s="15" t="str">
        <f>'Personale dipendente-Costi'!C55</f>
        <v/>
      </c>
      <c r="C52" s="15">
        <f>'Personale dipendente-Costi'!B55</f>
        <v>0</v>
      </c>
      <c r="D52" s="199">
        <f>'Personale dipendente-Costi'!E55</f>
        <v>0</v>
      </c>
      <c r="E52" s="16">
        <f>'Personale dipendente-Costi'!I55</f>
        <v>0</v>
      </c>
    </row>
    <row r="53" spans="1:5" x14ac:dyDescent="0.25">
      <c r="A53" s="15">
        <f>'Personale dipendente-Costi'!A56</f>
        <v>0</v>
      </c>
      <c r="B53" s="15" t="str">
        <f>'Personale dipendente-Costi'!C56</f>
        <v/>
      </c>
      <c r="C53" s="15">
        <f>'Personale dipendente-Costi'!B56</f>
        <v>0</v>
      </c>
      <c r="D53" s="199">
        <f>'Personale dipendente-Costi'!E56</f>
        <v>0</v>
      </c>
      <c r="E53" s="16">
        <f>'Personale dipendente-Costi'!I56</f>
        <v>0</v>
      </c>
    </row>
    <row r="54" spans="1:5" x14ac:dyDescent="0.25">
      <c r="A54" s="15">
        <f>'Personale dipendente-Costi'!A57</f>
        <v>0</v>
      </c>
      <c r="B54" s="15" t="str">
        <f>'Personale dipendente-Costi'!C57</f>
        <v/>
      </c>
      <c r="C54" s="15">
        <f>'Personale dipendente-Costi'!B57</f>
        <v>0</v>
      </c>
      <c r="D54" s="199">
        <f>'Personale dipendente-Costi'!E57</f>
        <v>0</v>
      </c>
      <c r="E54" s="16">
        <f>'Personale dipendente-Costi'!I57</f>
        <v>0</v>
      </c>
    </row>
    <row r="55" spans="1:5" x14ac:dyDescent="0.25">
      <c r="A55" s="15">
        <f>'Personale dipendente-Costi'!A58</f>
        <v>0</v>
      </c>
      <c r="B55" s="15" t="str">
        <f>'Personale dipendente-Costi'!C58</f>
        <v/>
      </c>
      <c r="C55" s="15">
        <f>'Personale dipendente-Costi'!B58</f>
        <v>0</v>
      </c>
      <c r="D55" s="199">
        <f>'Personale dipendente-Costi'!E58</f>
        <v>0</v>
      </c>
      <c r="E55" s="16">
        <f>'Personale dipendente-Costi'!I58</f>
        <v>0</v>
      </c>
    </row>
    <row r="56" spans="1:5" x14ac:dyDescent="0.25">
      <c r="A56" s="15">
        <f>'Personale dipendente-Costi'!A59</f>
        <v>0</v>
      </c>
      <c r="B56" s="15" t="str">
        <f>'Personale dipendente-Costi'!C59</f>
        <v/>
      </c>
      <c r="C56" s="15">
        <f>'Personale dipendente-Costi'!B59</f>
        <v>0</v>
      </c>
      <c r="D56" s="199">
        <f>'Personale dipendente-Costi'!E59</f>
        <v>0</v>
      </c>
      <c r="E56" s="16">
        <f>'Personale dipendente-Costi'!I59</f>
        <v>0</v>
      </c>
    </row>
    <row r="57" spans="1:5" x14ac:dyDescent="0.25">
      <c r="A57" s="15">
        <f>'Personale dipendente-Costi'!A60</f>
        <v>0</v>
      </c>
      <c r="B57" s="15" t="str">
        <f>'Personale dipendente-Costi'!C60</f>
        <v/>
      </c>
      <c r="C57" s="15">
        <f>'Personale dipendente-Costi'!B60</f>
        <v>0</v>
      </c>
      <c r="D57" s="199">
        <f>'Personale dipendente-Costi'!E60</f>
        <v>0</v>
      </c>
      <c r="E57" s="16">
        <f>'Personale dipendente-Costi'!I60</f>
        <v>0</v>
      </c>
    </row>
    <row r="58" spans="1:5" x14ac:dyDescent="0.25">
      <c r="A58" s="15">
        <f>'Personale dipendente-Costi'!A61</f>
        <v>0</v>
      </c>
      <c r="B58" s="15" t="str">
        <f>'Personale dipendente-Costi'!C61</f>
        <v/>
      </c>
      <c r="C58" s="15">
        <f>'Personale dipendente-Costi'!B61</f>
        <v>0</v>
      </c>
      <c r="D58" s="199">
        <f>'Personale dipendente-Costi'!E61</f>
        <v>0</v>
      </c>
      <c r="E58" s="16">
        <f>'Personale dipendente-Costi'!I61</f>
        <v>0</v>
      </c>
    </row>
    <row r="59" spans="1:5" x14ac:dyDescent="0.25">
      <c r="A59" s="15">
        <f>'Personale dipendente-Costi'!A62</f>
        <v>0</v>
      </c>
      <c r="B59" s="15" t="str">
        <f>'Personale dipendente-Costi'!C62</f>
        <v/>
      </c>
      <c r="C59" s="15">
        <f>'Personale dipendente-Costi'!B62</f>
        <v>0</v>
      </c>
      <c r="D59" s="199">
        <f>'Personale dipendente-Costi'!E62</f>
        <v>0</v>
      </c>
      <c r="E59" s="16">
        <f>'Personale dipendente-Costi'!I62</f>
        <v>0</v>
      </c>
    </row>
    <row r="60" spans="1:5" x14ac:dyDescent="0.25">
      <c r="A60" s="15">
        <f>'Personale dipendente-Costi'!A63</f>
        <v>0</v>
      </c>
      <c r="B60" s="15" t="str">
        <f>'Personale dipendente-Costi'!C63</f>
        <v/>
      </c>
      <c r="C60" s="15">
        <f>'Personale dipendente-Costi'!B63</f>
        <v>0</v>
      </c>
      <c r="D60" s="199">
        <f>'Personale dipendente-Costi'!E63</f>
        <v>0</v>
      </c>
      <c r="E60" s="16">
        <f>'Personale dipendente-Costi'!I63</f>
        <v>0</v>
      </c>
    </row>
    <row r="61" spans="1:5" x14ac:dyDescent="0.25">
      <c r="A61" s="15">
        <f>'Personale dipendente-Costi'!A64</f>
        <v>0</v>
      </c>
      <c r="B61" s="15" t="str">
        <f>'Personale dipendente-Costi'!C64</f>
        <v/>
      </c>
      <c r="C61" s="15">
        <f>'Personale dipendente-Costi'!B64</f>
        <v>0</v>
      </c>
      <c r="D61" s="199">
        <f>'Personale dipendente-Costi'!E64</f>
        <v>0</v>
      </c>
      <c r="E61" s="16">
        <f>'Personale dipendente-Costi'!I64</f>
        <v>0</v>
      </c>
    </row>
    <row r="62" spans="1:5" x14ac:dyDescent="0.25">
      <c r="A62" s="15">
        <f>'Personale dipendente-Costi'!A65</f>
        <v>0</v>
      </c>
      <c r="B62" s="15" t="str">
        <f>'Personale dipendente-Costi'!C65</f>
        <v/>
      </c>
      <c r="C62" s="15">
        <f>'Personale dipendente-Costi'!B65</f>
        <v>0</v>
      </c>
      <c r="D62" s="199">
        <f>'Personale dipendente-Costi'!E65</f>
        <v>0</v>
      </c>
      <c r="E62" s="16">
        <f>'Personale dipendente-Costi'!I65</f>
        <v>0</v>
      </c>
    </row>
    <row r="63" spans="1:5" x14ac:dyDescent="0.25">
      <c r="A63" s="15">
        <f>'Personale dipendente-Costi'!A66</f>
        <v>0</v>
      </c>
      <c r="B63" s="15" t="str">
        <f>'Personale dipendente-Costi'!C66</f>
        <v/>
      </c>
      <c r="C63" s="15">
        <f>'Personale dipendente-Costi'!B66</f>
        <v>0</v>
      </c>
      <c r="D63" s="199">
        <f>'Personale dipendente-Costi'!E66</f>
        <v>0</v>
      </c>
      <c r="E63" s="16">
        <f>'Personale dipendente-Costi'!I66</f>
        <v>0</v>
      </c>
    </row>
    <row r="64" spans="1:5" x14ac:dyDescent="0.25">
      <c r="A64" s="15">
        <f>'Personale dipendente-Costi'!A67</f>
        <v>0</v>
      </c>
      <c r="B64" s="15" t="str">
        <f>'Personale dipendente-Costi'!C67</f>
        <v/>
      </c>
      <c r="C64" s="15">
        <f>'Personale dipendente-Costi'!B67</f>
        <v>0</v>
      </c>
      <c r="D64" s="199">
        <f>'Personale dipendente-Costi'!E67</f>
        <v>0</v>
      </c>
      <c r="E64" s="16">
        <f>'Personale dipendente-Costi'!I67</f>
        <v>0</v>
      </c>
    </row>
    <row r="65" spans="1:5" x14ac:dyDescent="0.25">
      <c r="A65" s="15">
        <f>'Personale dipendente-Costi'!A68</f>
        <v>0</v>
      </c>
      <c r="B65" s="15" t="str">
        <f>'Personale dipendente-Costi'!C68</f>
        <v/>
      </c>
      <c r="C65" s="15">
        <f>'Personale dipendente-Costi'!B68</f>
        <v>0</v>
      </c>
      <c r="D65" s="199">
        <f>'Personale dipendente-Costi'!E68</f>
        <v>0</v>
      </c>
      <c r="E65" s="16">
        <f>'Personale dipendente-Costi'!I68</f>
        <v>0</v>
      </c>
    </row>
    <row r="66" spans="1:5" x14ac:dyDescent="0.25">
      <c r="A66" s="15">
        <f>'Personale dipendente-Costi'!A69</f>
        <v>0</v>
      </c>
      <c r="B66" s="15" t="str">
        <f>'Personale dipendente-Costi'!C69</f>
        <v/>
      </c>
      <c r="C66" s="15">
        <f>'Personale dipendente-Costi'!B69</f>
        <v>0</v>
      </c>
      <c r="D66" s="199">
        <f>'Personale dipendente-Costi'!E69</f>
        <v>0</v>
      </c>
      <c r="E66" s="16">
        <f>'Personale dipendente-Costi'!I69</f>
        <v>0</v>
      </c>
    </row>
    <row r="67" spans="1:5" x14ac:dyDescent="0.25">
      <c r="A67" s="15">
        <f>'Personale dipendente-Costi'!A70</f>
        <v>0</v>
      </c>
      <c r="B67" s="15" t="str">
        <f>'Personale dipendente-Costi'!C70</f>
        <v/>
      </c>
      <c r="C67" s="15">
        <f>'Personale dipendente-Costi'!B70</f>
        <v>0</v>
      </c>
      <c r="D67" s="199">
        <f>'Personale dipendente-Costi'!E70</f>
        <v>0</v>
      </c>
      <c r="E67" s="16">
        <f>'Personale dipendente-Costi'!I70</f>
        <v>0</v>
      </c>
    </row>
    <row r="68" spans="1:5" x14ac:dyDescent="0.25">
      <c r="A68" s="15">
        <f>'Personale dipendente-Costi'!A71</f>
        <v>0</v>
      </c>
      <c r="B68" s="15" t="str">
        <f>'Personale dipendente-Costi'!C71</f>
        <v/>
      </c>
      <c r="C68" s="15">
        <f>'Personale dipendente-Costi'!B71</f>
        <v>0</v>
      </c>
      <c r="D68" s="199">
        <f>'Personale dipendente-Costi'!E71</f>
        <v>0</v>
      </c>
      <c r="E68" s="16">
        <f>'Personale dipendente-Costi'!I71</f>
        <v>0</v>
      </c>
    </row>
    <row r="69" spans="1:5" x14ac:dyDescent="0.25">
      <c r="A69" s="15">
        <f>'Personale dipendente-Costi'!A72</f>
        <v>0</v>
      </c>
      <c r="B69" s="15" t="str">
        <f>'Personale dipendente-Costi'!C72</f>
        <v/>
      </c>
      <c r="C69" s="15">
        <f>'Personale dipendente-Costi'!B72</f>
        <v>0</v>
      </c>
      <c r="D69" s="199">
        <f>'Personale dipendente-Costi'!E72</f>
        <v>0</v>
      </c>
      <c r="E69" s="16">
        <f>'Personale dipendente-Costi'!I72</f>
        <v>0</v>
      </c>
    </row>
    <row r="70" spans="1:5" x14ac:dyDescent="0.25">
      <c r="A70" s="15">
        <f>'Personale dipendente-Costi'!A73</f>
        <v>0</v>
      </c>
      <c r="B70" s="15" t="str">
        <f>'Personale dipendente-Costi'!C73</f>
        <v/>
      </c>
      <c r="C70" s="15">
        <f>'Personale dipendente-Costi'!B73</f>
        <v>0</v>
      </c>
      <c r="D70" s="199">
        <f>'Personale dipendente-Costi'!E73</f>
        <v>0</v>
      </c>
      <c r="E70" s="16">
        <f>'Personale dipendente-Costi'!I73</f>
        <v>0</v>
      </c>
    </row>
    <row r="71" spans="1:5" x14ac:dyDescent="0.25">
      <c r="A71" s="15">
        <f>'Personale dipendente-Costi'!A74</f>
        <v>0</v>
      </c>
      <c r="B71" s="15" t="str">
        <f>'Personale dipendente-Costi'!C74</f>
        <v/>
      </c>
      <c r="C71" s="15">
        <f>'Personale dipendente-Costi'!B74</f>
        <v>0</v>
      </c>
      <c r="D71" s="199">
        <f>'Personale dipendente-Costi'!E74</f>
        <v>0</v>
      </c>
      <c r="E71" s="16">
        <f>'Personale dipendente-Costi'!I74</f>
        <v>0</v>
      </c>
    </row>
    <row r="72" spans="1:5" x14ac:dyDescent="0.25">
      <c r="A72" s="15">
        <f>'Personale dipendente-Costi'!A75</f>
        <v>0</v>
      </c>
      <c r="B72" s="15" t="str">
        <f>'Personale dipendente-Costi'!C75</f>
        <v/>
      </c>
      <c r="C72" s="15">
        <f>'Personale dipendente-Costi'!B75</f>
        <v>0</v>
      </c>
      <c r="D72" s="199">
        <f>'Personale dipendente-Costi'!E75</f>
        <v>0</v>
      </c>
      <c r="E72" s="16">
        <f>'Personale dipendente-Costi'!I75</f>
        <v>0</v>
      </c>
    </row>
    <row r="73" spans="1:5" x14ac:dyDescent="0.25">
      <c r="A73" s="15">
        <f>'Personale dipendente-Costi'!A76</f>
        <v>0</v>
      </c>
      <c r="B73" s="15" t="str">
        <f>'Personale dipendente-Costi'!C76</f>
        <v/>
      </c>
      <c r="C73" s="15">
        <f>'Personale dipendente-Costi'!B76</f>
        <v>0</v>
      </c>
      <c r="D73" s="199">
        <f>'Personale dipendente-Costi'!E76</f>
        <v>0</v>
      </c>
      <c r="E73" s="16">
        <f>'Personale dipendente-Costi'!I76</f>
        <v>0</v>
      </c>
    </row>
    <row r="74" spans="1:5" x14ac:dyDescent="0.25">
      <c r="A74" s="15">
        <f>'Personale dipendente-Costi'!A77</f>
        <v>0</v>
      </c>
      <c r="B74" s="15" t="str">
        <f>'Personale dipendente-Costi'!C77</f>
        <v/>
      </c>
      <c r="C74" s="15">
        <f>'Personale dipendente-Costi'!B77</f>
        <v>0</v>
      </c>
      <c r="D74" s="199">
        <f>'Personale dipendente-Costi'!E77</f>
        <v>0</v>
      </c>
      <c r="E74" s="16">
        <f>'Personale dipendente-Costi'!I77</f>
        <v>0</v>
      </c>
    </row>
    <row r="75" spans="1:5" x14ac:dyDescent="0.25">
      <c r="A75" s="15">
        <f>'Personale dipendente-Costi'!A78</f>
        <v>0</v>
      </c>
      <c r="B75" s="15" t="str">
        <f>'Personale dipendente-Costi'!C78</f>
        <v/>
      </c>
      <c r="C75" s="15">
        <f>'Personale dipendente-Costi'!B78</f>
        <v>0</v>
      </c>
      <c r="D75" s="199">
        <f>'Personale dipendente-Costi'!E78</f>
        <v>0</v>
      </c>
      <c r="E75" s="16">
        <f>'Personale dipendente-Costi'!I78</f>
        <v>0</v>
      </c>
    </row>
    <row r="76" spans="1:5" x14ac:dyDescent="0.25">
      <c r="A76" s="15">
        <f>'Personale dipendente-Costi'!A79</f>
        <v>0</v>
      </c>
      <c r="B76" s="15" t="str">
        <f>'Personale dipendente-Costi'!C79</f>
        <v/>
      </c>
      <c r="C76" s="15">
        <f>'Personale dipendente-Costi'!B79</f>
        <v>0</v>
      </c>
      <c r="D76" s="199">
        <f>'Personale dipendente-Costi'!E79</f>
        <v>0</v>
      </c>
      <c r="E76" s="16">
        <f>'Personale dipendente-Costi'!I79</f>
        <v>0</v>
      </c>
    </row>
    <row r="77" spans="1:5" x14ac:dyDescent="0.25">
      <c r="A77" s="15">
        <f>'Personale dipendente-Costi'!A80</f>
        <v>0</v>
      </c>
      <c r="B77" s="15" t="str">
        <f>'Personale dipendente-Costi'!C80</f>
        <v/>
      </c>
      <c r="C77" s="15">
        <f>'Personale dipendente-Costi'!B80</f>
        <v>0</v>
      </c>
      <c r="D77" s="199">
        <f>'Personale dipendente-Costi'!E80</f>
        <v>0</v>
      </c>
      <c r="E77" s="16">
        <f>'Personale dipendente-Costi'!I80</f>
        <v>0</v>
      </c>
    </row>
    <row r="78" spans="1:5" x14ac:dyDescent="0.25">
      <c r="A78" s="15">
        <f>'Personale dipendente-Costi'!A81</f>
        <v>0</v>
      </c>
      <c r="B78" s="15" t="str">
        <f>'Personale dipendente-Costi'!C81</f>
        <v/>
      </c>
      <c r="C78" s="15">
        <f>'Personale dipendente-Costi'!B81</f>
        <v>0</v>
      </c>
      <c r="D78" s="199">
        <f>'Personale dipendente-Costi'!E81</f>
        <v>0</v>
      </c>
      <c r="E78" s="16">
        <f>'Personale dipendente-Costi'!I81</f>
        <v>0</v>
      </c>
    </row>
    <row r="79" spans="1:5" x14ac:dyDescent="0.25">
      <c r="A79" s="15">
        <f>'Personale dipendente-Costi'!A82</f>
        <v>0</v>
      </c>
      <c r="B79" s="15" t="str">
        <f>'Personale dipendente-Costi'!C82</f>
        <v/>
      </c>
      <c r="C79" s="15">
        <f>'Personale dipendente-Costi'!B82</f>
        <v>0</v>
      </c>
      <c r="D79" s="199">
        <f>'Personale dipendente-Costi'!E82</f>
        <v>0</v>
      </c>
      <c r="E79" s="16">
        <f>'Personale dipendente-Costi'!I82</f>
        <v>0</v>
      </c>
    </row>
    <row r="80" spans="1:5" x14ac:dyDescent="0.25">
      <c r="A80" s="15">
        <f>'Personale dipendente-Costi'!A83</f>
        <v>0</v>
      </c>
      <c r="B80" s="15" t="str">
        <f>'Personale dipendente-Costi'!C83</f>
        <v/>
      </c>
      <c r="C80" s="15">
        <f>'Personale dipendente-Costi'!B83</f>
        <v>0</v>
      </c>
      <c r="D80" s="199">
        <f>'Personale dipendente-Costi'!E83</f>
        <v>0</v>
      </c>
      <c r="E80" s="16">
        <f>'Personale dipendente-Costi'!I83</f>
        <v>0</v>
      </c>
    </row>
    <row r="81" spans="1:5" x14ac:dyDescent="0.25">
      <c r="A81" s="15">
        <f>'Personale dipendente-Costi'!A84</f>
        <v>0</v>
      </c>
      <c r="B81" s="15" t="str">
        <f>'Personale dipendente-Costi'!C84</f>
        <v/>
      </c>
      <c r="C81" s="15">
        <f>'Personale dipendente-Costi'!B84</f>
        <v>0</v>
      </c>
      <c r="D81" s="199">
        <f>'Personale dipendente-Costi'!E84</f>
        <v>0</v>
      </c>
      <c r="E81" s="16">
        <f>'Personale dipendente-Costi'!I84</f>
        <v>0</v>
      </c>
    </row>
    <row r="82" spans="1:5" x14ac:dyDescent="0.25">
      <c r="A82" s="15">
        <f>'Personale dipendente-Costi'!A85</f>
        <v>0</v>
      </c>
      <c r="B82" s="15" t="str">
        <f>'Personale dipendente-Costi'!C85</f>
        <v/>
      </c>
      <c r="C82" s="15">
        <f>'Personale dipendente-Costi'!B85</f>
        <v>0</v>
      </c>
      <c r="D82" s="199">
        <f>'Personale dipendente-Costi'!E85</f>
        <v>0</v>
      </c>
      <c r="E82" s="16">
        <f>'Personale dipendente-Costi'!I85</f>
        <v>0</v>
      </c>
    </row>
    <row r="83" spans="1:5" x14ac:dyDescent="0.25">
      <c r="A83" s="15">
        <f>'Personale dipendente-Costi'!A86</f>
        <v>0</v>
      </c>
      <c r="B83" s="15" t="str">
        <f>'Personale dipendente-Costi'!C86</f>
        <v/>
      </c>
      <c r="C83" s="15">
        <f>'Personale dipendente-Costi'!B86</f>
        <v>0</v>
      </c>
      <c r="D83" s="199">
        <f>'Personale dipendente-Costi'!E86</f>
        <v>0</v>
      </c>
      <c r="E83" s="16">
        <f>'Personale dipendente-Costi'!I86</f>
        <v>0</v>
      </c>
    </row>
    <row r="84" spans="1:5" x14ac:dyDescent="0.25">
      <c r="A84" s="15">
        <f>'Personale dipendente-Costi'!A87</f>
        <v>0</v>
      </c>
      <c r="B84" s="15" t="str">
        <f>'Personale dipendente-Costi'!C87</f>
        <v/>
      </c>
      <c r="C84" s="15">
        <f>'Personale dipendente-Costi'!B87</f>
        <v>0</v>
      </c>
      <c r="D84" s="199">
        <f>'Personale dipendente-Costi'!E87</f>
        <v>0</v>
      </c>
      <c r="E84" s="16">
        <f>'Personale dipendente-Costi'!I87</f>
        <v>0</v>
      </c>
    </row>
    <row r="85" spans="1:5" x14ac:dyDescent="0.25">
      <c r="A85" s="15">
        <f>'Personale dipendente-Costi'!A88</f>
        <v>0</v>
      </c>
      <c r="B85" s="15" t="str">
        <f>'Personale dipendente-Costi'!C88</f>
        <v/>
      </c>
      <c r="C85" s="15">
        <f>'Personale dipendente-Costi'!B88</f>
        <v>0</v>
      </c>
      <c r="D85" s="199">
        <f>'Personale dipendente-Costi'!E88</f>
        <v>0</v>
      </c>
      <c r="E85" s="16">
        <f>'Personale dipendente-Costi'!I88</f>
        <v>0</v>
      </c>
    </row>
    <row r="86" spans="1:5" x14ac:dyDescent="0.25">
      <c r="A86" s="15">
        <f>'Personale dipendente-Costi'!A89</f>
        <v>0</v>
      </c>
      <c r="B86" s="15" t="str">
        <f>'Personale dipendente-Costi'!C89</f>
        <v/>
      </c>
      <c r="C86" s="15">
        <f>'Personale dipendente-Costi'!B89</f>
        <v>0</v>
      </c>
      <c r="D86" s="199">
        <f>'Personale dipendente-Costi'!E89</f>
        <v>0</v>
      </c>
      <c r="E86" s="16">
        <f>'Personale dipendente-Costi'!I89</f>
        <v>0</v>
      </c>
    </row>
    <row r="87" spans="1:5" x14ac:dyDescent="0.25">
      <c r="A87" s="15">
        <f>'Personale dipendente-Costi'!A90</f>
        <v>0</v>
      </c>
      <c r="B87" s="15" t="str">
        <f>'Personale dipendente-Costi'!C90</f>
        <v/>
      </c>
      <c r="C87" s="15">
        <f>'Personale dipendente-Costi'!B90</f>
        <v>0</v>
      </c>
      <c r="D87" s="199">
        <f>'Personale dipendente-Costi'!E90</f>
        <v>0</v>
      </c>
      <c r="E87" s="16">
        <f>'Personale dipendente-Costi'!I90</f>
        <v>0</v>
      </c>
    </row>
    <row r="88" spans="1:5" x14ac:dyDescent="0.25">
      <c r="A88" s="15">
        <f>'Personale dipendente-Costi'!A91</f>
        <v>0</v>
      </c>
      <c r="B88" s="15" t="str">
        <f>'Personale dipendente-Costi'!C91</f>
        <v/>
      </c>
      <c r="C88" s="15">
        <f>'Personale dipendente-Costi'!B91</f>
        <v>0</v>
      </c>
      <c r="D88" s="199">
        <f>'Personale dipendente-Costi'!E91</f>
        <v>0</v>
      </c>
      <c r="E88" s="16">
        <f>'Personale dipendente-Costi'!I91</f>
        <v>0</v>
      </c>
    </row>
    <row r="89" spans="1:5" x14ac:dyDescent="0.25">
      <c r="A89" s="15">
        <f>'Personale dipendente-Costi'!A92</f>
        <v>0</v>
      </c>
      <c r="B89" s="15" t="str">
        <f>'Personale dipendente-Costi'!C92</f>
        <v/>
      </c>
      <c r="C89" s="15">
        <f>'Personale dipendente-Costi'!B92</f>
        <v>0</v>
      </c>
      <c r="D89" s="199">
        <f>'Personale dipendente-Costi'!E92</f>
        <v>0</v>
      </c>
      <c r="E89" s="16">
        <f>'Personale dipendente-Costi'!I92</f>
        <v>0</v>
      </c>
    </row>
    <row r="90" spans="1:5" x14ac:dyDescent="0.25">
      <c r="A90" s="15">
        <f>'Personale dipendente-Costi'!A93</f>
        <v>0</v>
      </c>
      <c r="B90" s="15" t="str">
        <f>'Personale dipendente-Costi'!C93</f>
        <v/>
      </c>
      <c r="C90" s="15">
        <f>'Personale dipendente-Costi'!B93</f>
        <v>0</v>
      </c>
      <c r="D90" s="199">
        <f>'Personale dipendente-Costi'!E93</f>
        <v>0</v>
      </c>
      <c r="E90" s="16">
        <f>'Personale dipendente-Costi'!I93</f>
        <v>0</v>
      </c>
    </row>
    <row r="91" spans="1:5" x14ac:dyDescent="0.25">
      <c r="A91" s="15">
        <f>'Personale dipendente-Costi'!A94</f>
        <v>0</v>
      </c>
      <c r="B91" s="15" t="str">
        <f>'Personale dipendente-Costi'!C94</f>
        <v/>
      </c>
      <c r="C91" s="15">
        <f>'Personale dipendente-Costi'!B94</f>
        <v>0</v>
      </c>
      <c r="D91" s="199">
        <f>'Personale dipendente-Costi'!E94</f>
        <v>0</v>
      </c>
      <c r="E91" s="16">
        <f>'Personale dipendente-Costi'!I94</f>
        <v>0</v>
      </c>
    </row>
    <row r="92" spans="1:5" x14ac:dyDescent="0.25">
      <c r="A92" s="15">
        <f>'Personale dipendente-Costi'!A95</f>
        <v>0</v>
      </c>
      <c r="B92" s="15" t="str">
        <f>'Personale dipendente-Costi'!C95</f>
        <v/>
      </c>
      <c r="C92" s="15">
        <f>'Personale dipendente-Costi'!B95</f>
        <v>0</v>
      </c>
      <c r="D92" s="199">
        <f>'Personale dipendente-Costi'!E95</f>
        <v>0</v>
      </c>
      <c r="E92" s="16">
        <f>'Personale dipendente-Costi'!I95</f>
        <v>0</v>
      </c>
    </row>
    <row r="93" spans="1:5" x14ac:dyDescent="0.25">
      <c r="A93" s="15">
        <f>'Personale dipendente-Costi'!A96</f>
        <v>0</v>
      </c>
      <c r="B93" s="15" t="str">
        <f>'Personale dipendente-Costi'!C96</f>
        <v/>
      </c>
      <c r="C93" s="15">
        <f>'Personale dipendente-Costi'!B96</f>
        <v>0</v>
      </c>
      <c r="D93" s="199">
        <f>'Personale dipendente-Costi'!E96</f>
        <v>0</v>
      </c>
      <c r="E93" s="16">
        <f>'Personale dipendente-Costi'!I96</f>
        <v>0</v>
      </c>
    </row>
    <row r="94" spans="1:5" x14ac:dyDescent="0.25">
      <c r="A94" s="15">
        <f>'Personale dipendente-Costi'!A97</f>
        <v>0</v>
      </c>
      <c r="B94" s="15" t="str">
        <f>'Personale dipendente-Costi'!C97</f>
        <v/>
      </c>
      <c r="C94" s="15">
        <f>'Personale dipendente-Costi'!B97</f>
        <v>0</v>
      </c>
      <c r="D94" s="199">
        <f>'Personale dipendente-Costi'!E97</f>
        <v>0</v>
      </c>
      <c r="E94" s="16">
        <f>'Personale dipendente-Costi'!I97</f>
        <v>0</v>
      </c>
    </row>
    <row r="95" spans="1:5" x14ac:dyDescent="0.25">
      <c r="A95" s="15">
        <f>'Personale dipendente-Costi'!A98</f>
        <v>0</v>
      </c>
      <c r="B95" s="15" t="str">
        <f>'Personale dipendente-Costi'!C98</f>
        <v/>
      </c>
      <c r="C95" s="15">
        <f>'Personale dipendente-Costi'!B98</f>
        <v>0</v>
      </c>
      <c r="D95" s="199">
        <f>'Personale dipendente-Costi'!E98</f>
        <v>0</v>
      </c>
      <c r="E95" s="16">
        <f>'Personale dipendente-Costi'!I98</f>
        <v>0</v>
      </c>
    </row>
    <row r="96" spans="1:5" x14ac:dyDescent="0.25">
      <c r="A96" s="15">
        <f>'Personale dipendente-Costi'!A99</f>
        <v>0</v>
      </c>
      <c r="B96" s="15" t="str">
        <f>'Personale dipendente-Costi'!C99</f>
        <v/>
      </c>
      <c r="C96" s="15">
        <f>'Personale dipendente-Costi'!B99</f>
        <v>0</v>
      </c>
      <c r="D96" s="199">
        <f>'Personale dipendente-Costi'!E99</f>
        <v>0</v>
      </c>
      <c r="E96" s="16">
        <f>'Personale dipendente-Costi'!I99</f>
        <v>0</v>
      </c>
    </row>
    <row r="97" spans="1:5" x14ac:dyDescent="0.25">
      <c r="A97" s="15">
        <f>'Personale dipendente-Costi'!A100</f>
        <v>0</v>
      </c>
      <c r="B97" s="15" t="str">
        <f>'Personale dipendente-Costi'!C100</f>
        <v/>
      </c>
      <c r="C97" s="15">
        <f>'Personale dipendente-Costi'!B100</f>
        <v>0</v>
      </c>
      <c r="D97" s="199">
        <f>'Personale dipendente-Costi'!E100</f>
        <v>0</v>
      </c>
      <c r="E97" s="16">
        <f>'Personale dipendente-Costi'!I100</f>
        <v>0</v>
      </c>
    </row>
    <row r="98" spans="1:5" x14ac:dyDescent="0.25">
      <c r="A98" s="15">
        <f>'Personale dipendente-Costi'!A101</f>
        <v>0</v>
      </c>
      <c r="B98" s="15" t="str">
        <f>'Personale dipendente-Costi'!C101</f>
        <v/>
      </c>
      <c r="C98" s="15">
        <f>'Personale dipendente-Costi'!B101</f>
        <v>0</v>
      </c>
      <c r="D98" s="199">
        <f>'Personale dipendente-Costi'!E101</f>
        <v>0</v>
      </c>
      <c r="E98" s="16">
        <f>'Personale dipendente-Costi'!I101</f>
        <v>0</v>
      </c>
    </row>
    <row r="99" spans="1:5" x14ac:dyDescent="0.25">
      <c r="A99" s="15">
        <f>'Personale dipendente-Costi'!A102</f>
        <v>0</v>
      </c>
      <c r="B99" s="15" t="str">
        <f>'Personale dipendente-Costi'!C102</f>
        <v/>
      </c>
      <c r="C99" s="15">
        <f>'Personale dipendente-Costi'!B102</f>
        <v>0</v>
      </c>
      <c r="D99" s="199">
        <f>'Personale dipendente-Costi'!E102</f>
        <v>0</v>
      </c>
      <c r="E99" s="16">
        <f>'Personale dipendente-Costi'!I102</f>
        <v>0</v>
      </c>
    </row>
    <row r="100" spans="1:5" x14ac:dyDescent="0.25">
      <c r="A100" s="15">
        <f>'Personale dipendente-Costi'!A103</f>
        <v>0</v>
      </c>
      <c r="B100" s="15" t="str">
        <f>'Personale dipendente-Costi'!C103</f>
        <v/>
      </c>
      <c r="C100" s="15">
        <f>'Personale dipendente-Costi'!B103</f>
        <v>0</v>
      </c>
      <c r="D100" s="199">
        <f>'Personale dipendente-Costi'!E103</f>
        <v>0</v>
      </c>
      <c r="E100" s="16">
        <f>'Personale dipendente-Costi'!I103</f>
        <v>0</v>
      </c>
    </row>
    <row r="101" spans="1:5" x14ac:dyDescent="0.25">
      <c r="A101" s="15">
        <f>'Personale dipendente-Costi'!A104</f>
        <v>0</v>
      </c>
      <c r="B101" s="15" t="str">
        <f>'Personale dipendente-Costi'!C104</f>
        <v/>
      </c>
      <c r="C101" s="15">
        <f>'Personale dipendente-Costi'!B104</f>
        <v>0</v>
      </c>
      <c r="D101" s="199">
        <f>'Personale dipendente-Costi'!E104</f>
        <v>0</v>
      </c>
      <c r="E101" s="16">
        <f>'Personale dipendente-Costi'!I104</f>
        <v>0</v>
      </c>
    </row>
    <row r="102" spans="1:5" x14ac:dyDescent="0.25">
      <c r="A102" s="184">
        <f>'Personale esterno-Costi'!A5</f>
        <v>0</v>
      </c>
      <c r="B102" s="184" t="str">
        <f>'Personale esterno-Costi'!C5</f>
        <v/>
      </c>
      <c r="C102" s="184">
        <f>'Personale esterno-Costi'!B5</f>
        <v>0</v>
      </c>
      <c r="D102" s="185">
        <f>'Personale esterno-Costi'!E5</f>
        <v>0</v>
      </c>
      <c r="E102" s="186">
        <f>'Personale esterno-Costi'!O5</f>
        <v>0</v>
      </c>
    </row>
    <row r="103" spans="1:5" x14ac:dyDescent="0.25">
      <c r="A103" s="184">
        <f>'Personale esterno-Costi'!A6</f>
        <v>0</v>
      </c>
      <c r="B103" s="184" t="str">
        <f>'Personale esterno-Costi'!C6</f>
        <v/>
      </c>
      <c r="C103" s="184">
        <f>'Personale esterno-Costi'!B6</f>
        <v>0</v>
      </c>
      <c r="D103" s="185">
        <f>'Personale esterno-Costi'!E6</f>
        <v>0</v>
      </c>
      <c r="E103" s="186">
        <f>'Personale esterno-Costi'!O6</f>
        <v>0</v>
      </c>
    </row>
    <row r="104" spans="1:5" x14ac:dyDescent="0.25">
      <c r="A104" s="184">
        <f>'Personale esterno-Costi'!A7</f>
        <v>0</v>
      </c>
      <c r="B104" s="184" t="str">
        <f>'Personale esterno-Costi'!C7</f>
        <v/>
      </c>
      <c r="C104" s="184">
        <f>'Personale esterno-Costi'!B7</f>
        <v>0</v>
      </c>
      <c r="D104" s="185">
        <f>'Personale esterno-Costi'!E7</f>
        <v>0</v>
      </c>
      <c r="E104" s="186">
        <f>'Personale esterno-Costi'!O7</f>
        <v>0</v>
      </c>
    </row>
    <row r="105" spans="1:5" x14ac:dyDescent="0.25">
      <c r="A105" s="184">
        <f>'Personale esterno-Costi'!A8</f>
        <v>0</v>
      </c>
      <c r="B105" s="184" t="str">
        <f>'Personale esterno-Costi'!C8</f>
        <v/>
      </c>
      <c r="C105" s="184">
        <f>'Personale esterno-Costi'!B8</f>
        <v>0</v>
      </c>
      <c r="D105" s="185">
        <f>'Personale esterno-Costi'!E8</f>
        <v>0</v>
      </c>
      <c r="E105" s="186">
        <f>'Personale esterno-Costi'!O8</f>
        <v>0</v>
      </c>
    </row>
    <row r="106" spans="1:5" x14ac:dyDescent="0.25">
      <c r="A106" s="184">
        <f>'Personale esterno-Costi'!A9</f>
        <v>0</v>
      </c>
      <c r="B106" s="184" t="str">
        <f>'Personale esterno-Costi'!C9</f>
        <v/>
      </c>
      <c r="C106" s="184">
        <f>'Personale esterno-Costi'!B9</f>
        <v>0</v>
      </c>
      <c r="D106" s="185">
        <f>'Personale esterno-Costi'!E9</f>
        <v>0</v>
      </c>
      <c r="E106" s="186">
        <f>'Personale esterno-Costi'!O9</f>
        <v>0</v>
      </c>
    </row>
    <row r="107" spans="1:5" x14ac:dyDescent="0.25">
      <c r="A107" s="184">
        <f>'Personale esterno-Costi'!A10</f>
        <v>0</v>
      </c>
      <c r="B107" s="184" t="str">
        <f>'Personale esterno-Costi'!C10</f>
        <v/>
      </c>
      <c r="C107" s="184">
        <f>'Personale esterno-Costi'!B10</f>
        <v>0</v>
      </c>
      <c r="D107" s="185">
        <f>'Personale esterno-Costi'!E10</f>
        <v>0</v>
      </c>
      <c r="E107" s="186">
        <f>'Personale esterno-Costi'!O10</f>
        <v>0</v>
      </c>
    </row>
    <row r="108" spans="1:5" x14ac:dyDescent="0.25">
      <c r="A108" s="184">
        <f>'Personale esterno-Costi'!A11</f>
        <v>0</v>
      </c>
      <c r="B108" s="184" t="str">
        <f>'Personale esterno-Costi'!C11</f>
        <v/>
      </c>
      <c r="C108" s="184">
        <f>'Personale esterno-Costi'!B11</f>
        <v>0</v>
      </c>
      <c r="D108" s="185">
        <f>'Personale esterno-Costi'!E11</f>
        <v>0</v>
      </c>
      <c r="E108" s="186">
        <f>'Personale esterno-Costi'!O11</f>
        <v>0</v>
      </c>
    </row>
    <row r="109" spans="1:5" x14ac:dyDescent="0.25">
      <c r="A109" s="184">
        <f>'Personale esterno-Costi'!A12</f>
        <v>0</v>
      </c>
      <c r="B109" s="184" t="str">
        <f>'Personale esterno-Costi'!C12</f>
        <v/>
      </c>
      <c r="C109" s="184">
        <f>'Personale esterno-Costi'!B12</f>
        <v>0</v>
      </c>
      <c r="D109" s="185">
        <f>'Personale esterno-Costi'!E12</f>
        <v>0</v>
      </c>
      <c r="E109" s="186">
        <f>'Personale esterno-Costi'!O12</f>
        <v>0</v>
      </c>
    </row>
    <row r="110" spans="1:5" x14ac:dyDescent="0.25">
      <c r="A110" s="184">
        <f>'Personale esterno-Costi'!A13</f>
        <v>0</v>
      </c>
      <c r="B110" s="184" t="str">
        <f>'Personale esterno-Costi'!C13</f>
        <v/>
      </c>
      <c r="C110" s="184">
        <f>'Personale esterno-Costi'!B13</f>
        <v>0</v>
      </c>
      <c r="D110" s="185">
        <f>'Personale esterno-Costi'!E13</f>
        <v>0</v>
      </c>
      <c r="E110" s="186">
        <f>'Personale esterno-Costi'!O13</f>
        <v>0</v>
      </c>
    </row>
    <row r="111" spans="1:5" x14ac:dyDescent="0.25">
      <c r="A111" s="184">
        <f>'Personale esterno-Costi'!A14</f>
        <v>0</v>
      </c>
      <c r="B111" s="184" t="str">
        <f>'Personale esterno-Costi'!C14</f>
        <v/>
      </c>
      <c r="C111" s="184">
        <f>'Personale esterno-Costi'!B14</f>
        <v>0</v>
      </c>
      <c r="D111" s="185">
        <f>'Personale esterno-Costi'!E14</f>
        <v>0</v>
      </c>
      <c r="E111" s="186">
        <f>'Personale esterno-Costi'!O14</f>
        <v>0</v>
      </c>
    </row>
    <row r="112" spans="1:5" x14ac:dyDescent="0.25">
      <c r="A112" s="184">
        <f>'Personale esterno-Costi'!A15</f>
        <v>0</v>
      </c>
      <c r="B112" s="184" t="str">
        <f>'Personale esterno-Costi'!C15</f>
        <v/>
      </c>
      <c r="C112" s="184">
        <f>'Personale esterno-Costi'!B15</f>
        <v>0</v>
      </c>
      <c r="D112" s="185">
        <f>'Personale esterno-Costi'!E15</f>
        <v>0</v>
      </c>
      <c r="E112" s="186">
        <f>'Personale esterno-Costi'!O15</f>
        <v>0</v>
      </c>
    </row>
    <row r="113" spans="1:5" x14ac:dyDescent="0.25">
      <c r="A113" s="184">
        <f>'Personale esterno-Costi'!A16</f>
        <v>0</v>
      </c>
      <c r="B113" s="184" t="str">
        <f>'Personale esterno-Costi'!C16</f>
        <v/>
      </c>
      <c r="C113" s="184">
        <f>'Personale esterno-Costi'!B16</f>
        <v>0</v>
      </c>
      <c r="D113" s="185">
        <f>'Personale esterno-Costi'!E16</f>
        <v>0</v>
      </c>
      <c r="E113" s="186">
        <f>'Personale esterno-Costi'!O16</f>
        <v>0</v>
      </c>
    </row>
    <row r="114" spans="1:5" x14ac:dyDescent="0.25">
      <c r="A114" s="184">
        <f>'Personale esterno-Costi'!A17</f>
        <v>0</v>
      </c>
      <c r="B114" s="184" t="str">
        <f>'Personale esterno-Costi'!C17</f>
        <v/>
      </c>
      <c r="C114" s="184">
        <f>'Personale esterno-Costi'!B17</f>
        <v>0</v>
      </c>
      <c r="D114" s="185">
        <f>'Personale esterno-Costi'!E17</f>
        <v>0</v>
      </c>
      <c r="E114" s="186">
        <f>'Personale esterno-Costi'!O17</f>
        <v>0</v>
      </c>
    </row>
    <row r="115" spans="1:5" x14ac:dyDescent="0.25">
      <c r="A115" s="184">
        <f>'Personale esterno-Costi'!A18</f>
        <v>0</v>
      </c>
      <c r="B115" s="184" t="str">
        <f>'Personale esterno-Costi'!C18</f>
        <v/>
      </c>
      <c r="C115" s="184">
        <f>'Personale esterno-Costi'!B18</f>
        <v>0</v>
      </c>
      <c r="D115" s="185">
        <f>'Personale esterno-Costi'!E18</f>
        <v>0</v>
      </c>
      <c r="E115" s="186">
        <f>'Personale esterno-Costi'!O18</f>
        <v>0</v>
      </c>
    </row>
    <row r="116" spans="1:5" x14ac:dyDescent="0.25">
      <c r="A116" s="184">
        <f>'Personale esterno-Costi'!A19</f>
        <v>0</v>
      </c>
      <c r="B116" s="184" t="str">
        <f>'Personale esterno-Costi'!C19</f>
        <v/>
      </c>
      <c r="C116" s="184">
        <f>'Personale esterno-Costi'!B19</f>
        <v>0</v>
      </c>
      <c r="D116" s="185">
        <f>'Personale esterno-Costi'!E19</f>
        <v>0</v>
      </c>
      <c r="E116" s="186">
        <f>'Personale esterno-Costi'!O19</f>
        <v>0</v>
      </c>
    </row>
    <row r="117" spans="1:5" x14ac:dyDescent="0.25">
      <c r="A117" s="184">
        <f>'Personale esterno-Costi'!A20</f>
        <v>0</v>
      </c>
      <c r="B117" s="184" t="str">
        <f>'Personale esterno-Costi'!C20</f>
        <v/>
      </c>
      <c r="C117" s="184">
        <f>'Personale esterno-Costi'!B20</f>
        <v>0</v>
      </c>
      <c r="D117" s="185">
        <f>'Personale esterno-Costi'!E20</f>
        <v>0</v>
      </c>
      <c r="E117" s="186">
        <f>'Personale esterno-Costi'!O20</f>
        <v>0</v>
      </c>
    </row>
    <row r="118" spans="1:5" x14ac:dyDescent="0.25">
      <c r="A118" s="184">
        <f>'Personale esterno-Costi'!A21</f>
        <v>0</v>
      </c>
      <c r="B118" s="184" t="str">
        <f>'Personale esterno-Costi'!C21</f>
        <v/>
      </c>
      <c r="C118" s="184">
        <f>'Personale esterno-Costi'!B21</f>
        <v>0</v>
      </c>
      <c r="D118" s="185">
        <f>'Personale esterno-Costi'!E21</f>
        <v>0</v>
      </c>
      <c r="E118" s="186">
        <f>'Personale esterno-Costi'!O21</f>
        <v>0</v>
      </c>
    </row>
    <row r="119" spans="1:5" x14ac:dyDescent="0.25">
      <c r="A119" s="184">
        <f>'Personale esterno-Costi'!A22</f>
        <v>0</v>
      </c>
      <c r="B119" s="184" t="str">
        <f>'Personale esterno-Costi'!C22</f>
        <v/>
      </c>
      <c r="C119" s="184">
        <f>'Personale esterno-Costi'!B22</f>
        <v>0</v>
      </c>
      <c r="D119" s="185">
        <f>'Personale esterno-Costi'!E22</f>
        <v>0</v>
      </c>
      <c r="E119" s="186">
        <f>'Personale esterno-Costi'!O22</f>
        <v>0</v>
      </c>
    </row>
    <row r="120" spans="1:5" x14ac:dyDescent="0.25">
      <c r="A120" s="184">
        <f>'Personale esterno-Costi'!A23</f>
        <v>0</v>
      </c>
      <c r="B120" s="184" t="str">
        <f>'Personale esterno-Costi'!C23</f>
        <v/>
      </c>
      <c r="C120" s="184">
        <f>'Personale esterno-Costi'!B23</f>
        <v>0</v>
      </c>
      <c r="D120" s="185">
        <f>'Personale esterno-Costi'!E23</f>
        <v>0</v>
      </c>
      <c r="E120" s="186">
        <f>'Personale esterno-Costi'!O23</f>
        <v>0</v>
      </c>
    </row>
    <row r="121" spans="1:5" x14ac:dyDescent="0.25">
      <c r="A121" s="184">
        <f>'Personale esterno-Costi'!A24</f>
        <v>0</v>
      </c>
      <c r="B121" s="184" t="str">
        <f>'Personale esterno-Costi'!C24</f>
        <v/>
      </c>
      <c r="C121" s="184">
        <f>'Personale esterno-Costi'!B24</f>
        <v>0</v>
      </c>
      <c r="D121" s="185">
        <f>'Personale esterno-Costi'!E24</f>
        <v>0</v>
      </c>
      <c r="E121" s="186">
        <f>'Personale esterno-Costi'!O24</f>
        <v>0</v>
      </c>
    </row>
    <row r="122" spans="1:5" x14ac:dyDescent="0.25">
      <c r="A122" s="184">
        <f>'Personale esterno-Costi'!A25</f>
        <v>0</v>
      </c>
      <c r="B122" s="184" t="str">
        <f>'Personale esterno-Costi'!C25</f>
        <v/>
      </c>
      <c r="C122" s="184">
        <f>'Personale esterno-Costi'!B25</f>
        <v>0</v>
      </c>
      <c r="D122" s="185">
        <f>'Personale esterno-Costi'!E25</f>
        <v>0</v>
      </c>
      <c r="E122" s="186">
        <f>'Personale esterno-Costi'!O25</f>
        <v>0</v>
      </c>
    </row>
    <row r="123" spans="1:5" x14ac:dyDescent="0.25">
      <c r="A123" s="184">
        <f>'Personale esterno-Costi'!A26</f>
        <v>0</v>
      </c>
      <c r="B123" s="184" t="str">
        <f>'Personale esterno-Costi'!C26</f>
        <v/>
      </c>
      <c r="C123" s="184">
        <f>'Personale esterno-Costi'!B26</f>
        <v>0</v>
      </c>
      <c r="D123" s="185">
        <f>'Personale esterno-Costi'!E26</f>
        <v>0</v>
      </c>
      <c r="E123" s="186">
        <f>'Personale esterno-Costi'!O26</f>
        <v>0</v>
      </c>
    </row>
    <row r="124" spans="1:5" x14ac:dyDescent="0.25">
      <c r="A124" s="184">
        <f>'Personale esterno-Costi'!A27</f>
        <v>0</v>
      </c>
      <c r="B124" s="184" t="str">
        <f>'Personale esterno-Costi'!C27</f>
        <v/>
      </c>
      <c r="C124" s="184">
        <f>'Personale esterno-Costi'!B27</f>
        <v>0</v>
      </c>
      <c r="D124" s="185">
        <f>'Personale esterno-Costi'!E27</f>
        <v>0</v>
      </c>
      <c r="E124" s="186">
        <f>'Personale esterno-Costi'!O27</f>
        <v>0</v>
      </c>
    </row>
    <row r="125" spans="1:5" x14ac:dyDescent="0.25">
      <c r="A125" s="184">
        <f>'Personale esterno-Costi'!A28</f>
        <v>0</v>
      </c>
      <c r="B125" s="184" t="str">
        <f>'Personale esterno-Costi'!C28</f>
        <v/>
      </c>
      <c r="C125" s="184">
        <f>'Personale esterno-Costi'!B28</f>
        <v>0</v>
      </c>
      <c r="D125" s="185">
        <f>'Personale esterno-Costi'!E28</f>
        <v>0</v>
      </c>
      <c r="E125" s="186">
        <f>'Personale esterno-Costi'!O28</f>
        <v>0</v>
      </c>
    </row>
    <row r="126" spans="1:5" x14ac:dyDescent="0.25">
      <c r="A126" s="184">
        <f>'Personale esterno-Costi'!A29</f>
        <v>0</v>
      </c>
      <c r="B126" s="184" t="str">
        <f>'Personale esterno-Costi'!C29</f>
        <v/>
      </c>
      <c r="C126" s="184">
        <f>'Personale esterno-Costi'!B29</f>
        <v>0</v>
      </c>
      <c r="D126" s="185">
        <f>'Personale esterno-Costi'!E29</f>
        <v>0</v>
      </c>
      <c r="E126" s="186">
        <f>'Personale esterno-Costi'!O29</f>
        <v>0</v>
      </c>
    </row>
    <row r="127" spans="1:5" x14ac:dyDescent="0.25">
      <c r="A127" s="184">
        <f>'Personale esterno-Costi'!A30</f>
        <v>0</v>
      </c>
      <c r="B127" s="184" t="str">
        <f>'Personale esterno-Costi'!C30</f>
        <v/>
      </c>
      <c r="C127" s="184">
        <f>'Personale esterno-Costi'!B30</f>
        <v>0</v>
      </c>
      <c r="D127" s="185">
        <f>'Personale esterno-Costi'!E30</f>
        <v>0</v>
      </c>
      <c r="E127" s="186">
        <f>'Personale esterno-Costi'!O30</f>
        <v>0</v>
      </c>
    </row>
    <row r="128" spans="1:5" x14ac:dyDescent="0.25">
      <c r="A128" s="184">
        <f>'Personale esterno-Costi'!A31</f>
        <v>0</v>
      </c>
      <c r="B128" s="184" t="str">
        <f>'Personale esterno-Costi'!C31</f>
        <v/>
      </c>
      <c r="C128" s="184">
        <f>'Personale esterno-Costi'!B31</f>
        <v>0</v>
      </c>
      <c r="D128" s="185">
        <f>'Personale esterno-Costi'!E31</f>
        <v>0</v>
      </c>
      <c r="E128" s="186">
        <f>'Personale esterno-Costi'!O31</f>
        <v>0</v>
      </c>
    </row>
    <row r="129" spans="1:5" x14ac:dyDescent="0.25">
      <c r="A129" s="184">
        <f>'Personale esterno-Costi'!A32</f>
        <v>0</v>
      </c>
      <c r="B129" s="184" t="str">
        <f>'Personale esterno-Costi'!C32</f>
        <v/>
      </c>
      <c r="C129" s="184">
        <f>'Personale esterno-Costi'!B32</f>
        <v>0</v>
      </c>
      <c r="D129" s="185">
        <f>'Personale esterno-Costi'!E32</f>
        <v>0</v>
      </c>
      <c r="E129" s="186">
        <f>'Personale esterno-Costi'!O32</f>
        <v>0</v>
      </c>
    </row>
    <row r="130" spans="1:5" x14ac:dyDescent="0.25">
      <c r="A130" s="184">
        <f>'Personale esterno-Costi'!A33</f>
        <v>0</v>
      </c>
      <c r="B130" s="184" t="str">
        <f>'Personale esterno-Costi'!C33</f>
        <v/>
      </c>
      <c r="C130" s="184">
        <f>'Personale esterno-Costi'!B33</f>
        <v>0</v>
      </c>
      <c r="D130" s="185">
        <f>'Personale esterno-Costi'!E33</f>
        <v>0</v>
      </c>
      <c r="E130" s="186">
        <f>'Personale esterno-Costi'!O33</f>
        <v>0</v>
      </c>
    </row>
    <row r="131" spans="1:5" x14ac:dyDescent="0.25">
      <c r="A131" s="184">
        <f>'Personale esterno-Costi'!A34</f>
        <v>0</v>
      </c>
      <c r="B131" s="184" t="str">
        <f>'Personale esterno-Costi'!C34</f>
        <v/>
      </c>
      <c r="C131" s="184">
        <f>'Personale esterno-Costi'!B34</f>
        <v>0</v>
      </c>
      <c r="D131" s="185">
        <f>'Personale esterno-Costi'!E34</f>
        <v>0</v>
      </c>
      <c r="E131" s="186">
        <f>'Personale esterno-Costi'!O34</f>
        <v>0</v>
      </c>
    </row>
    <row r="132" spans="1:5" x14ac:dyDescent="0.25">
      <c r="A132" s="184">
        <f>'Personale esterno-Costi'!A35</f>
        <v>0</v>
      </c>
      <c r="B132" s="184" t="str">
        <f>'Personale esterno-Costi'!C35</f>
        <v/>
      </c>
      <c r="C132" s="184">
        <f>'Personale esterno-Costi'!B35</f>
        <v>0</v>
      </c>
      <c r="D132" s="185">
        <f>'Personale esterno-Costi'!E35</f>
        <v>0</v>
      </c>
      <c r="E132" s="186">
        <f>'Personale esterno-Costi'!O35</f>
        <v>0</v>
      </c>
    </row>
    <row r="133" spans="1:5" x14ac:dyDescent="0.25">
      <c r="A133" s="184">
        <f>'Personale esterno-Costi'!A36</f>
        <v>0</v>
      </c>
      <c r="B133" s="184" t="str">
        <f>'Personale esterno-Costi'!C36</f>
        <v/>
      </c>
      <c r="C133" s="184">
        <f>'Personale esterno-Costi'!B36</f>
        <v>0</v>
      </c>
      <c r="D133" s="185">
        <f>'Personale esterno-Costi'!E36</f>
        <v>0</v>
      </c>
      <c r="E133" s="186">
        <f>'Personale esterno-Costi'!O36</f>
        <v>0</v>
      </c>
    </row>
    <row r="134" spans="1:5" x14ac:dyDescent="0.25">
      <c r="A134" s="184">
        <f>'Personale esterno-Costi'!A37</f>
        <v>0</v>
      </c>
      <c r="B134" s="184" t="str">
        <f>'Personale esterno-Costi'!C37</f>
        <v/>
      </c>
      <c r="C134" s="184">
        <f>'Personale esterno-Costi'!B37</f>
        <v>0</v>
      </c>
      <c r="D134" s="185">
        <f>'Personale esterno-Costi'!E37</f>
        <v>0</v>
      </c>
      <c r="E134" s="186">
        <f>'Personale esterno-Costi'!O37</f>
        <v>0</v>
      </c>
    </row>
    <row r="135" spans="1:5" x14ac:dyDescent="0.25">
      <c r="A135" s="184">
        <f>'Personale esterno-Costi'!A38</f>
        <v>0</v>
      </c>
      <c r="B135" s="184" t="str">
        <f>'Personale esterno-Costi'!C38</f>
        <v/>
      </c>
      <c r="C135" s="184">
        <f>'Personale esterno-Costi'!B38</f>
        <v>0</v>
      </c>
      <c r="D135" s="185">
        <f>'Personale esterno-Costi'!E38</f>
        <v>0</v>
      </c>
      <c r="E135" s="186">
        <f>'Personale esterno-Costi'!O38</f>
        <v>0</v>
      </c>
    </row>
    <row r="136" spans="1:5" x14ac:dyDescent="0.25">
      <c r="A136" s="184">
        <f>'Personale esterno-Costi'!A39</f>
        <v>0</v>
      </c>
      <c r="B136" s="184" t="str">
        <f>'Personale esterno-Costi'!C39</f>
        <v/>
      </c>
      <c r="C136" s="184">
        <f>'Personale esterno-Costi'!B39</f>
        <v>0</v>
      </c>
      <c r="D136" s="185">
        <f>'Personale esterno-Costi'!E39</f>
        <v>0</v>
      </c>
      <c r="E136" s="186">
        <f>'Personale esterno-Costi'!O39</f>
        <v>0</v>
      </c>
    </row>
    <row r="137" spans="1:5" x14ac:dyDescent="0.25">
      <c r="A137" s="184">
        <f>'Personale esterno-Costi'!A40</f>
        <v>0</v>
      </c>
      <c r="B137" s="184" t="str">
        <f>'Personale esterno-Costi'!C40</f>
        <v/>
      </c>
      <c r="C137" s="184">
        <f>'Personale esterno-Costi'!B40</f>
        <v>0</v>
      </c>
      <c r="D137" s="185">
        <f>'Personale esterno-Costi'!E40</f>
        <v>0</v>
      </c>
      <c r="E137" s="186">
        <f>'Personale esterno-Costi'!O40</f>
        <v>0</v>
      </c>
    </row>
    <row r="138" spans="1:5" x14ac:dyDescent="0.25">
      <c r="A138" s="184">
        <f>'Personale esterno-Costi'!A41</f>
        <v>0</v>
      </c>
      <c r="B138" s="184" t="str">
        <f>'Personale esterno-Costi'!C41</f>
        <v/>
      </c>
      <c r="C138" s="184">
        <f>'Personale esterno-Costi'!B41</f>
        <v>0</v>
      </c>
      <c r="D138" s="185">
        <f>'Personale esterno-Costi'!E41</f>
        <v>0</v>
      </c>
      <c r="E138" s="186">
        <f>'Personale esterno-Costi'!O41</f>
        <v>0</v>
      </c>
    </row>
    <row r="139" spans="1:5" x14ac:dyDescent="0.25">
      <c r="A139" s="184">
        <f>'Personale esterno-Costi'!A42</f>
        <v>0</v>
      </c>
      <c r="B139" s="184" t="str">
        <f>'Personale esterno-Costi'!C42</f>
        <v/>
      </c>
      <c r="C139" s="184">
        <f>'Personale esterno-Costi'!B42</f>
        <v>0</v>
      </c>
      <c r="D139" s="185">
        <f>'Personale esterno-Costi'!E42</f>
        <v>0</v>
      </c>
      <c r="E139" s="186">
        <f>'Personale esterno-Costi'!O42</f>
        <v>0</v>
      </c>
    </row>
    <row r="140" spans="1:5" x14ac:dyDescent="0.25">
      <c r="A140" s="184">
        <f>'Personale esterno-Costi'!A43</f>
        <v>0</v>
      </c>
      <c r="B140" s="184" t="str">
        <f>'Personale esterno-Costi'!C43</f>
        <v/>
      </c>
      <c r="C140" s="184">
        <f>'Personale esterno-Costi'!B43</f>
        <v>0</v>
      </c>
      <c r="D140" s="185">
        <f>'Personale esterno-Costi'!E43</f>
        <v>0</v>
      </c>
      <c r="E140" s="186">
        <f>'Personale esterno-Costi'!O43</f>
        <v>0</v>
      </c>
    </row>
    <row r="141" spans="1:5" x14ac:dyDescent="0.25">
      <c r="A141" s="184">
        <f>'Personale esterno-Costi'!A44</f>
        <v>0</v>
      </c>
      <c r="B141" s="184" t="str">
        <f>'Personale esterno-Costi'!C44</f>
        <v/>
      </c>
      <c r="C141" s="184">
        <f>'Personale esterno-Costi'!B44</f>
        <v>0</v>
      </c>
      <c r="D141" s="185">
        <f>'Personale esterno-Costi'!E44</f>
        <v>0</v>
      </c>
      <c r="E141" s="186">
        <f>'Personale esterno-Costi'!O44</f>
        <v>0</v>
      </c>
    </row>
    <row r="142" spans="1:5" x14ac:dyDescent="0.25">
      <c r="A142" s="184">
        <f>'Personale esterno-Costi'!A45</f>
        <v>0</v>
      </c>
      <c r="B142" s="184" t="str">
        <f>'Personale esterno-Costi'!C45</f>
        <v/>
      </c>
      <c r="C142" s="184">
        <f>'Personale esterno-Costi'!B45</f>
        <v>0</v>
      </c>
      <c r="D142" s="185">
        <f>'Personale esterno-Costi'!E45</f>
        <v>0</v>
      </c>
      <c r="E142" s="186">
        <f>'Personale esterno-Costi'!O45</f>
        <v>0</v>
      </c>
    </row>
    <row r="143" spans="1:5" x14ac:dyDescent="0.25">
      <c r="A143" s="184">
        <f>'Personale esterno-Costi'!A46</f>
        <v>0</v>
      </c>
      <c r="B143" s="184" t="str">
        <f>'Personale esterno-Costi'!C46</f>
        <v/>
      </c>
      <c r="C143" s="184">
        <f>'Personale esterno-Costi'!B46</f>
        <v>0</v>
      </c>
      <c r="D143" s="185">
        <f>'Personale esterno-Costi'!E46</f>
        <v>0</v>
      </c>
      <c r="E143" s="186">
        <f>'Personale esterno-Costi'!O46</f>
        <v>0</v>
      </c>
    </row>
    <row r="144" spans="1:5" x14ac:dyDescent="0.25">
      <c r="A144" s="184">
        <f>'Personale esterno-Costi'!A47</f>
        <v>0</v>
      </c>
      <c r="B144" s="184" t="str">
        <f>'Personale esterno-Costi'!C47</f>
        <v/>
      </c>
      <c r="C144" s="184">
        <f>'Personale esterno-Costi'!B47</f>
        <v>0</v>
      </c>
      <c r="D144" s="185">
        <f>'Personale esterno-Costi'!E47</f>
        <v>0</v>
      </c>
      <c r="E144" s="186">
        <f>'Personale esterno-Costi'!O47</f>
        <v>0</v>
      </c>
    </row>
    <row r="145" spans="1:5" x14ac:dyDescent="0.25">
      <c r="A145" s="184">
        <f>'Personale esterno-Costi'!A48</f>
        <v>0</v>
      </c>
      <c r="B145" s="184" t="str">
        <f>'Personale esterno-Costi'!C48</f>
        <v/>
      </c>
      <c r="C145" s="184">
        <f>'Personale esterno-Costi'!B48</f>
        <v>0</v>
      </c>
      <c r="D145" s="185">
        <f>'Personale esterno-Costi'!E48</f>
        <v>0</v>
      </c>
      <c r="E145" s="186">
        <f>'Personale esterno-Costi'!O48</f>
        <v>0</v>
      </c>
    </row>
    <row r="146" spans="1:5" x14ac:dyDescent="0.25">
      <c r="A146" s="184">
        <f>'Personale esterno-Costi'!A49</f>
        <v>0</v>
      </c>
      <c r="B146" s="184" t="str">
        <f>'Personale esterno-Costi'!C49</f>
        <v/>
      </c>
      <c r="C146" s="184">
        <f>'Personale esterno-Costi'!B49</f>
        <v>0</v>
      </c>
      <c r="D146" s="185">
        <f>'Personale esterno-Costi'!E49</f>
        <v>0</v>
      </c>
      <c r="E146" s="186">
        <f>'Personale esterno-Costi'!O49</f>
        <v>0</v>
      </c>
    </row>
    <row r="147" spans="1:5" x14ac:dyDescent="0.25">
      <c r="A147" s="184">
        <f>'Personale esterno-Costi'!A50</f>
        <v>0</v>
      </c>
      <c r="B147" s="184" t="str">
        <f>'Personale esterno-Costi'!C50</f>
        <v/>
      </c>
      <c r="C147" s="184">
        <f>'Personale esterno-Costi'!B50</f>
        <v>0</v>
      </c>
      <c r="D147" s="185">
        <f>'Personale esterno-Costi'!E50</f>
        <v>0</v>
      </c>
      <c r="E147" s="186">
        <f>'Personale esterno-Costi'!O50</f>
        <v>0</v>
      </c>
    </row>
    <row r="148" spans="1:5" x14ac:dyDescent="0.25">
      <c r="A148" s="184">
        <f>'Personale esterno-Costi'!A51</f>
        <v>0</v>
      </c>
      <c r="B148" s="184" t="str">
        <f>'Personale esterno-Costi'!C51</f>
        <v/>
      </c>
      <c r="C148" s="184">
        <f>'Personale esterno-Costi'!B51</f>
        <v>0</v>
      </c>
      <c r="D148" s="185">
        <f>'Personale esterno-Costi'!E51</f>
        <v>0</v>
      </c>
      <c r="E148" s="186">
        <f>'Personale esterno-Costi'!O51</f>
        <v>0</v>
      </c>
    </row>
    <row r="149" spans="1:5" x14ac:dyDescent="0.25">
      <c r="A149" s="184">
        <f>'Personale esterno-Costi'!A52</f>
        <v>0</v>
      </c>
      <c r="B149" s="184" t="str">
        <f>'Personale esterno-Costi'!C52</f>
        <v/>
      </c>
      <c r="C149" s="184">
        <f>'Personale esterno-Costi'!B52</f>
        <v>0</v>
      </c>
      <c r="D149" s="185">
        <f>'Personale esterno-Costi'!E52</f>
        <v>0</v>
      </c>
      <c r="E149" s="186">
        <f>'Personale esterno-Costi'!O52</f>
        <v>0</v>
      </c>
    </row>
    <row r="150" spans="1:5" x14ac:dyDescent="0.25">
      <c r="A150" s="184">
        <f>'Personale esterno-Costi'!A53</f>
        <v>0</v>
      </c>
      <c r="B150" s="184" t="str">
        <f>'Personale esterno-Costi'!C53</f>
        <v/>
      </c>
      <c r="C150" s="184">
        <f>'Personale esterno-Costi'!B53</f>
        <v>0</v>
      </c>
      <c r="D150" s="185">
        <f>'Personale esterno-Costi'!E53</f>
        <v>0</v>
      </c>
      <c r="E150" s="186">
        <f>'Personale esterno-Costi'!O53</f>
        <v>0</v>
      </c>
    </row>
    <row r="151" spans="1:5" x14ac:dyDescent="0.25">
      <c r="A151" s="184">
        <f>'Personale esterno-Costi'!A54</f>
        <v>0</v>
      </c>
      <c r="B151" s="184" t="str">
        <f>'Personale esterno-Costi'!C54</f>
        <v/>
      </c>
      <c r="C151" s="184">
        <f>'Personale esterno-Costi'!B54</f>
        <v>0</v>
      </c>
      <c r="D151" s="185">
        <f>'Personale esterno-Costi'!E54</f>
        <v>0</v>
      </c>
      <c r="E151" s="186">
        <f>'Personale esterno-Costi'!O54</f>
        <v>0</v>
      </c>
    </row>
    <row r="152" spans="1:5" x14ac:dyDescent="0.25">
      <c r="A152" s="184">
        <f>'Personale esterno-Costi'!A55</f>
        <v>0</v>
      </c>
      <c r="B152" s="184" t="str">
        <f>'Personale esterno-Costi'!C55</f>
        <v/>
      </c>
      <c r="C152" s="184">
        <f>'Personale esterno-Costi'!B55</f>
        <v>0</v>
      </c>
      <c r="D152" s="185">
        <f>'Personale esterno-Costi'!E55</f>
        <v>0</v>
      </c>
      <c r="E152" s="186">
        <f>'Personale esterno-Costi'!O55</f>
        <v>0</v>
      </c>
    </row>
    <row r="153" spans="1:5" x14ac:dyDescent="0.25">
      <c r="A153" s="184">
        <f>'Personale esterno-Costi'!A56</f>
        <v>0</v>
      </c>
      <c r="B153" s="184" t="str">
        <f>'Personale esterno-Costi'!C56</f>
        <v/>
      </c>
      <c r="C153" s="184">
        <f>'Personale esterno-Costi'!B56</f>
        <v>0</v>
      </c>
      <c r="D153" s="185">
        <f>'Personale esterno-Costi'!E56</f>
        <v>0</v>
      </c>
      <c r="E153" s="186">
        <f>'Personale esterno-Costi'!O56</f>
        <v>0</v>
      </c>
    </row>
    <row r="154" spans="1:5" x14ac:dyDescent="0.25">
      <c r="A154" s="184">
        <f>'Personale esterno-Costi'!A57</f>
        <v>0</v>
      </c>
      <c r="B154" s="184" t="str">
        <f>'Personale esterno-Costi'!C57</f>
        <v/>
      </c>
      <c r="C154" s="184">
        <f>'Personale esterno-Costi'!B57</f>
        <v>0</v>
      </c>
      <c r="D154" s="185">
        <f>'Personale esterno-Costi'!E57</f>
        <v>0</v>
      </c>
      <c r="E154" s="186">
        <f>'Personale esterno-Costi'!O57</f>
        <v>0</v>
      </c>
    </row>
    <row r="155" spans="1:5" x14ac:dyDescent="0.25">
      <c r="A155" s="184">
        <f>'Personale esterno-Costi'!A58</f>
        <v>0</v>
      </c>
      <c r="B155" s="184" t="str">
        <f>'Personale esterno-Costi'!C58</f>
        <v/>
      </c>
      <c r="C155" s="184">
        <f>'Personale esterno-Costi'!B58</f>
        <v>0</v>
      </c>
      <c r="D155" s="185">
        <f>'Personale esterno-Costi'!E58</f>
        <v>0</v>
      </c>
      <c r="E155" s="186">
        <f>'Personale esterno-Costi'!O58</f>
        <v>0</v>
      </c>
    </row>
    <row r="156" spans="1:5" x14ac:dyDescent="0.25">
      <c r="A156" s="184">
        <f>'Personale esterno-Costi'!A59</f>
        <v>0</v>
      </c>
      <c r="B156" s="184" t="str">
        <f>'Personale esterno-Costi'!C59</f>
        <v/>
      </c>
      <c r="C156" s="184">
        <f>'Personale esterno-Costi'!B59</f>
        <v>0</v>
      </c>
      <c r="D156" s="185">
        <f>'Personale esterno-Costi'!E59</f>
        <v>0</v>
      </c>
      <c r="E156" s="186">
        <f>'Personale esterno-Costi'!O59</f>
        <v>0</v>
      </c>
    </row>
    <row r="157" spans="1:5" x14ac:dyDescent="0.25">
      <c r="A157" s="184">
        <f>'Personale esterno-Costi'!A60</f>
        <v>0</v>
      </c>
      <c r="B157" s="184" t="str">
        <f>'Personale esterno-Costi'!C60</f>
        <v/>
      </c>
      <c r="C157" s="184">
        <f>'Personale esterno-Costi'!B60</f>
        <v>0</v>
      </c>
      <c r="D157" s="185">
        <f>'Personale esterno-Costi'!E60</f>
        <v>0</v>
      </c>
      <c r="E157" s="186">
        <f>'Personale esterno-Costi'!O60</f>
        <v>0</v>
      </c>
    </row>
    <row r="158" spans="1:5" x14ac:dyDescent="0.25">
      <c r="A158" s="184">
        <f>'Personale esterno-Costi'!A61</f>
        <v>0</v>
      </c>
      <c r="B158" s="184" t="str">
        <f>'Personale esterno-Costi'!C61</f>
        <v/>
      </c>
      <c r="C158" s="184">
        <f>'Personale esterno-Costi'!B61</f>
        <v>0</v>
      </c>
      <c r="D158" s="185">
        <f>'Personale esterno-Costi'!E61</f>
        <v>0</v>
      </c>
      <c r="E158" s="186">
        <f>'Personale esterno-Costi'!O61</f>
        <v>0</v>
      </c>
    </row>
    <row r="159" spans="1:5" x14ac:dyDescent="0.25">
      <c r="A159" s="184">
        <f>'Personale esterno-Costi'!A62</f>
        <v>0</v>
      </c>
      <c r="B159" s="184" t="str">
        <f>'Personale esterno-Costi'!C62</f>
        <v/>
      </c>
      <c r="C159" s="184">
        <f>'Personale esterno-Costi'!B62</f>
        <v>0</v>
      </c>
      <c r="D159" s="185">
        <f>'Personale esterno-Costi'!E62</f>
        <v>0</v>
      </c>
      <c r="E159" s="186">
        <f>'Personale esterno-Costi'!O62</f>
        <v>0</v>
      </c>
    </row>
    <row r="160" spans="1:5" x14ac:dyDescent="0.25">
      <c r="A160" s="184">
        <f>'Personale esterno-Costi'!A63</f>
        <v>0</v>
      </c>
      <c r="B160" s="184" t="str">
        <f>'Personale esterno-Costi'!C63</f>
        <v/>
      </c>
      <c r="C160" s="184">
        <f>'Personale esterno-Costi'!B63</f>
        <v>0</v>
      </c>
      <c r="D160" s="185">
        <f>'Personale esterno-Costi'!E63</f>
        <v>0</v>
      </c>
      <c r="E160" s="186">
        <f>'Personale esterno-Costi'!O63</f>
        <v>0</v>
      </c>
    </row>
    <row r="161" spans="1:5" x14ac:dyDescent="0.25">
      <c r="A161" s="184">
        <f>'Personale esterno-Costi'!A64</f>
        <v>0</v>
      </c>
      <c r="B161" s="184" t="str">
        <f>'Personale esterno-Costi'!C64</f>
        <v/>
      </c>
      <c r="C161" s="184">
        <f>'Personale esterno-Costi'!B64</f>
        <v>0</v>
      </c>
      <c r="D161" s="185">
        <f>'Personale esterno-Costi'!E64</f>
        <v>0</v>
      </c>
      <c r="E161" s="186">
        <f>'Personale esterno-Costi'!O64</f>
        <v>0</v>
      </c>
    </row>
    <row r="162" spans="1:5" x14ac:dyDescent="0.25">
      <c r="A162" s="184">
        <f>'Personale esterno-Costi'!A65</f>
        <v>0</v>
      </c>
      <c r="B162" s="184" t="str">
        <f>'Personale esterno-Costi'!C65</f>
        <v/>
      </c>
      <c r="C162" s="184">
        <f>'Personale esterno-Costi'!B65</f>
        <v>0</v>
      </c>
      <c r="D162" s="185">
        <f>'Personale esterno-Costi'!E65</f>
        <v>0</v>
      </c>
      <c r="E162" s="186">
        <f>'Personale esterno-Costi'!O65</f>
        <v>0</v>
      </c>
    </row>
    <row r="163" spans="1:5" x14ac:dyDescent="0.25">
      <c r="A163" s="184">
        <f>'Personale esterno-Costi'!A66</f>
        <v>0</v>
      </c>
      <c r="B163" s="184" t="str">
        <f>'Personale esterno-Costi'!C66</f>
        <v/>
      </c>
      <c r="C163" s="184">
        <f>'Personale esterno-Costi'!B66</f>
        <v>0</v>
      </c>
      <c r="D163" s="185">
        <f>'Personale esterno-Costi'!E66</f>
        <v>0</v>
      </c>
      <c r="E163" s="186">
        <f>'Personale esterno-Costi'!O66</f>
        <v>0</v>
      </c>
    </row>
    <row r="164" spans="1:5" x14ac:dyDescent="0.25">
      <c r="A164" s="184">
        <f>'Personale esterno-Costi'!A67</f>
        <v>0</v>
      </c>
      <c r="B164" s="184" t="str">
        <f>'Personale esterno-Costi'!C67</f>
        <v/>
      </c>
      <c r="C164" s="184">
        <f>'Personale esterno-Costi'!B67</f>
        <v>0</v>
      </c>
      <c r="D164" s="185">
        <f>'Personale esterno-Costi'!E67</f>
        <v>0</v>
      </c>
      <c r="E164" s="186">
        <f>'Personale esterno-Costi'!O67</f>
        <v>0</v>
      </c>
    </row>
    <row r="165" spans="1:5" x14ac:dyDescent="0.25">
      <c r="A165" s="184">
        <f>'Personale esterno-Costi'!A68</f>
        <v>0</v>
      </c>
      <c r="B165" s="184" t="str">
        <f>'Personale esterno-Costi'!C68</f>
        <v/>
      </c>
      <c r="C165" s="184">
        <f>'Personale esterno-Costi'!B68</f>
        <v>0</v>
      </c>
      <c r="D165" s="185">
        <f>'Personale esterno-Costi'!E68</f>
        <v>0</v>
      </c>
      <c r="E165" s="186">
        <f>'Personale esterno-Costi'!O68</f>
        <v>0</v>
      </c>
    </row>
    <row r="166" spans="1:5" x14ac:dyDescent="0.25">
      <c r="A166" s="184">
        <f>'Personale esterno-Costi'!A69</f>
        <v>0</v>
      </c>
      <c r="B166" s="184" t="str">
        <f>'Personale esterno-Costi'!C69</f>
        <v/>
      </c>
      <c r="C166" s="184">
        <f>'Personale esterno-Costi'!B69</f>
        <v>0</v>
      </c>
      <c r="D166" s="185">
        <f>'Personale esterno-Costi'!E69</f>
        <v>0</v>
      </c>
      <c r="E166" s="186">
        <f>'Personale esterno-Costi'!O69</f>
        <v>0</v>
      </c>
    </row>
    <row r="167" spans="1:5" x14ac:dyDescent="0.25">
      <c r="A167" s="184">
        <f>'Personale esterno-Costi'!A70</f>
        <v>0</v>
      </c>
      <c r="B167" s="184" t="str">
        <f>'Personale esterno-Costi'!C70</f>
        <v/>
      </c>
      <c r="C167" s="184">
        <f>'Personale esterno-Costi'!B70</f>
        <v>0</v>
      </c>
      <c r="D167" s="185">
        <f>'Personale esterno-Costi'!E70</f>
        <v>0</v>
      </c>
      <c r="E167" s="186">
        <f>'Personale esterno-Costi'!O70</f>
        <v>0</v>
      </c>
    </row>
    <row r="168" spans="1:5" x14ac:dyDescent="0.25">
      <c r="A168" s="184">
        <f>'Personale esterno-Costi'!A71</f>
        <v>0</v>
      </c>
      <c r="B168" s="184" t="str">
        <f>'Personale esterno-Costi'!C71</f>
        <v/>
      </c>
      <c r="C168" s="184">
        <f>'Personale esterno-Costi'!B71</f>
        <v>0</v>
      </c>
      <c r="D168" s="185">
        <f>'Personale esterno-Costi'!E71</f>
        <v>0</v>
      </c>
      <c r="E168" s="186">
        <f>'Personale esterno-Costi'!O71</f>
        <v>0</v>
      </c>
    </row>
    <row r="169" spans="1:5" x14ac:dyDescent="0.25">
      <c r="A169" s="184">
        <f>'Personale esterno-Costi'!A72</f>
        <v>0</v>
      </c>
      <c r="B169" s="184" t="str">
        <f>'Personale esterno-Costi'!C72</f>
        <v/>
      </c>
      <c r="C169" s="184">
        <f>'Personale esterno-Costi'!B72</f>
        <v>0</v>
      </c>
      <c r="D169" s="185">
        <f>'Personale esterno-Costi'!E72</f>
        <v>0</v>
      </c>
      <c r="E169" s="186">
        <f>'Personale esterno-Costi'!O72</f>
        <v>0</v>
      </c>
    </row>
    <row r="170" spans="1:5" x14ac:dyDescent="0.25">
      <c r="A170" s="184">
        <f>'Personale esterno-Costi'!A73</f>
        <v>0</v>
      </c>
      <c r="B170" s="184" t="str">
        <f>'Personale esterno-Costi'!C73</f>
        <v/>
      </c>
      <c r="C170" s="184">
        <f>'Personale esterno-Costi'!B73</f>
        <v>0</v>
      </c>
      <c r="D170" s="185">
        <f>'Personale esterno-Costi'!E73</f>
        <v>0</v>
      </c>
      <c r="E170" s="186">
        <f>'Personale esterno-Costi'!O73</f>
        <v>0</v>
      </c>
    </row>
    <row r="171" spans="1:5" x14ac:dyDescent="0.25">
      <c r="A171" s="184">
        <f>'Personale esterno-Costi'!A74</f>
        <v>0</v>
      </c>
      <c r="B171" s="184" t="str">
        <f>'Personale esterno-Costi'!C74</f>
        <v/>
      </c>
      <c r="C171" s="184">
        <f>'Personale esterno-Costi'!B74</f>
        <v>0</v>
      </c>
      <c r="D171" s="185">
        <f>'Personale esterno-Costi'!E74</f>
        <v>0</v>
      </c>
      <c r="E171" s="186">
        <f>'Personale esterno-Costi'!O74</f>
        <v>0</v>
      </c>
    </row>
    <row r="172" spans="1:5" x14ac:dyDescent="0.25">
      <c r="A172" s="184">
        <f>'Personale esterno-Costi'!A75</f>
        <v>0</v>
      </c>
      <c r="B172" s="184" t="str">
        <f>'Personale esterno-Costi'!C75</f>
        <v/>
      </c>
      <c r="C172" s="184">
        <f>'Personale esterno-Costi'!B75</f>
        <v>0</v>
      </c>
      <c r="D172" s="185">
        <f>'Personale esterno-Costi'!E75</f>
        <v>0</v>
      </c>
      <c r="E172" s="186">
        <f>'Personale esterno-Costi'!O75</f>
        <v>0</v>
      </c>
    </row>
    <row r="173" spans="1:5" x14ac:dyDescent="0.25">
      <c r="A173" s="184">
        <f>'Personale esterno-Costi'!A76</f>
        <v>0</v>
      </c>
      <c r="B173" s="184" t="str">
        <f>'Personale esterno-Costi'!C76</f>
        <v/>
      </c>
      <c r="C173" s="184">
        <f>'Personale esterno-Costi'!B76</f>
        <v>0</v>
      </c>
      <c r="D173" s="185">
        <f>'Personale esterno-Costi'!E76</f>
        <v>0</v>
      </c>
      <c r="E173" s="186">
        <f>'Personale esterno-Costi'!O76</f>
        <v>0</v>
      </c>
    </row>
    <row r="174" spans="1:5" x14ac:dyDescent="0.25">
      <c r="A174" s="184">
        <f>'Personale esterno-Costi'!A77</f>
        <v>0</v>
      </c>
      <c r="B174" s="184" t="str">
        <f>'Personale esterno-Costi'!C77</f>
        <v/>
      </c>
      <c r="C174" s="184">
        <f>'Personale esterno-Costi'!B77</f>
        <v>0</v>
      </c>
      <c r="D174" s="185">
        <f>'Personale esterno-Costi'!E77</f>
        <v>0</v>
      </c>
      <c r="E174" s="186">
        <f>'Personale esterno-Costi'!O77</f>
        <v>0</v>
      </c>
    </row>
    <row r="175" spans="1:5" x14ac:dyDescent="0.25">
      <c r="A175" s="184">
        <f>'Personale esterno-Costi'!A78</f>
        <v>0</v>
      </c>
      <c r="B175" s="184" t="str">
        <f>'Personale esterno-Costi'!C78</f>
        <v/>
      </c>
      <c r="C175" s="184">
        <f>'Personale esterno-Costi'!B78</f>
        <v>0</v>
      </c>
      <c r="D175" s="185">
        <f>'Personale esterno-Costi'!E78</f>
        <v>0</v>
      </c>
      <c r="E175" s="186">
        <f>'Personale esterno-Costi'!O78</f>
        <v>0</v>
      </c>
    </row>
    <row r="176" spans="1:5" x14ac:dyDescent="0.25">
      <c r="A176" s="184">
        <f>'Personale esterno-Costi'!A79</f>
        <v>0</v>
      </c>
      <c r="B176" s="184" t="str">
        <f>'Personale esterno-Costi'!C79</f>
        <v/>
      </c>
      <c r="C176" s="184">
        <f>'Personale esterno-Costi'!B79</f>
        <v>0</v>
      </c>
      <c r="D176" s="185">
        <f>'Personale esterno-Costi'!E79</f>
        <v>0</v>
      </c>
      <c r="E176" s="186">
        <f>'Personale esterno-Costi'!O79</f>
        <v>0</v>
      </c>
    </row>
    <row r="177" spans="1:5" x14ac:dyDescent="0.25">
      <c r="A177" s="184">
        <f>'Personale esterno-Costi'!A80</f>
        <v>0</v>
      </c>
      <c r="B177" s="184" t="str">
        <f>'Personale esterno-Costi'!C80</f>
        <v/>
      </c>
      <c r="C177" s="184">
        <f>'Personale esterno-Costi'!B80</f>
        <v>0</v>
      </c>
      <c r="D177" s="185">
        <f>'Personale esterno-Costi'!E80</f>
        <v>0</v>
      </c>
      <c r="E177" s="186">
        <f>'Personale esterno-Costi'!O80</f>
        <v>0</v>
      </c>
    </row>
    <row r="178" spans="1:5" x14ac:dyDescent="0.25">
      <c r="A178" s="184">
        <f>'Personale esterno-Costi'!A81</f>
        <v>0</v>
      </c>
      <c r="B178" s="184" t="str">
        <f>'Personale esterno-Costi'!C81</f>
        <v/>
      </c>
      <c r="C178" s="184">
        <f>'Personale esterno-Costi'!B81</f>
        <v>0</v>
      </c>
      <c r="D178" s="185">
        <f>'Personale esterno-Costi'!E81</f>
        <v>0</v>
      </c>
      <c r="E178" s="186">
        <f>'Personale esterno-Costi'!O81</f>
        <v>0</v>
      </c>
    </row>
    <row r="179" spans="1:5" x14ac:dyDescent="0.25">
      <c r="A179" s="184">
        <f>'Personale esterno-Costi'!A82</f>
        <v>0</v>
      </c>
      <c r="B179" s="184" t="str">
        <f>'Personale esterno-Costi'!C82</f>
        <v/>
      </c>
      <c r="C179" s="184">
        <f>'Personale esterno-Costi'!B82</f>
        <v>0</v>
      </c>
      <c r="D179" s="185">
        <f>'Personale esterno-Costi'!E82</f>
        <v>0</v>
      </c>
      <c r="E179" s="186">
        <f>'Personale esterno-Costi'!O82</f>
        <v>0</v>
      </c>
    </row>
    <row r="180" spans="1:5" x14ac:dyDescent="0.25">
      <c r="A180" s="184">
        <f>'Personale esterno-Costi'!A83</f>
        <v>0</v>
      </c>
      <c r="B180" s="184" t="str">
        <f>'Personale esterno-Costi'!C83</f>
        <v/>
      </c>
      <c r="C180" s="184">
        <f>'Personale esterno-Costi'!B83</f>
        <v>0</v>
      </c>
      <c r="D180" s="185">
        <f>'Personale esterno-Costi'!E83</f>
        <v>0</v>
      </c>
      <c r="E180" s="186">
        <f>'Personale esterno-Costi'!O83</f>
        <v>0</v>
      </c>
    </row>
    <row r="181" spans="1:5" x14ac:dyDescent="0.25">
      <c r="A181" s="184">
        <f>'Personale esterno-Costi'!A84</f>
        <v>0</v>
      </c>
      <c r="B181" s="184" t="str">
        <f>'Personale esterno-Costi'!C84</f>
        <v/>
      </c>
      <c r="C181" s="184">
        <f>'Personale esterno-Costi'!B84</f>
        <v>0</v>
      </c>
      <c r="D181" s="185">
        <f>'Personale esterno-Costi'!E84</f>
        <v>0</v>
      </c>
      <c r="E181" s="186">
        <f>'Personale esterno-Costi'!O84</f>
        <v>0</v>
      </c>
    </row>
    <row r="182" spans="1:5" x14ac:dyDescent="0.25">
      <c r="A182" s="184">
        <f>'Personale esterno-Costi'!A85</f>
        <v>0</v>
      </c>
      <c r="B182" s="184" t="str">
        <f>'Personale esterno-Costi'!C85</f>
        <v/>
      </c>
      <c r="C182" s="184">
        <f>'Personale esterno-Costi'!B85</f>
        <v>0</v>
      </c>
      <c r="D182" s="185">
        <f>'Personale esterno-Costi'!E85</f>
        <v>0</v>
      </c>
      <c r="E182" s="186">
        <f>'Personale esterno-Costi'!O85</f>
        <v>0</v>
      </c>
    </row>
    <row r="183" spans="1:5" x14ac:dyDescent="0.25">
      <c r="A183" s="184">
        <f>'Personale esterno-Costi'!A86</f>
        <v>0</v>
      </c>
      <c r="B183" s="184" t="str">
        <f>'Personale esterno-Costi'!C86</f>
        <v/>
      </c>
      <c r="C183" s="184">
        <f>'Personale esterno-Costi'!B86</f>
        <v>0</v>
      </c>
      <c r="D183" s="185">
        <f>'Personale esterno-Costi'!E86</f>
        <v>0</v>
      </c>
      <c r="E183" s="186">
        <f>'Personale esterno-Costi'!O86</f>
        <v>0</v>
      </c>
    </row>
    <row r="184" spans="1:5" x14ac:dyDescent="0.25">
      <c r="A184" s="184">
        <f>'Personale esterno-Costi'!A87</f>
        <v>0</v>
      </c>
      <c r="B184" s="184" t="str">
        <f>'Personale esterno-Costi'!C87</f>
        <v/>
      </c>
      <c r="C184" s="184">
        <f>'Personale esterno-Costi'!B87</f>
        <v>0</v>
      </c>
      <c r="D184" s="185">
        <f>'Personale esterno-Costi'!E87</f>
        <v>0</v>
      </c>
      <c r="E184" s="186">
        <f>'Personale esterno-Costi'!O87</f>
        <v>0</v>
      </c>
    </row>
    <row r="185" spans="1:5" x14ac:dyDescent="0.25">
      <c r="A185" s="184">
        <f>'Personale esterno-Costi'!A88</f>
        <v>0</v>
      </c>
      <c r="B185" s="184" t="str">
        <f>'Personale esterno-Costi'!C88</f>
        <v/>
      </c>
      <c r="C185" s="184">
        <f>'Personale esterno-Costi'!B88</f>
        <v>0</v>
      </c>
      <c r="D185" s="185">
        <f>'Personale esterno-Costi'!E88</f>
        <v>0</v>
      </c>
      <c r="E185" s="186">
        <f>'Personale esterno-Costi'!O88</f>
        <v>0</v>
      </c>
    </row>
    <row r="186" spans="1:5" x14ac:dyDescent="0.25">
      <c r="A186" s="184">
        <f>'Personale esterno-Costi'!A89</f>
        <v>0</v>
      </c>
      <c r="B186" s="184" t="str">
        <f>'Personale esterno-Costi'!C89</f>
        <v/>
      </c>
      <c r="C186" s="184">
        <f>'Personale esterno-Costi'!B89</f>
        <v>0</v>
      </c>
      <c r="D186" s="185">
        <f>'Personale esterno-Costi'!E89</f>
        <v>0</v>
      </c>
      <c r="E186" s="186">
        <f>'Personale esterno-Costi'!O89</f>
        <v>0</v>
      </c>
    </row>
    <row r="187" spans="1:5" x14ac:dyDescent="0.25">
      <c r="A187" s="184">
        <f>'Personale esterno-Costi'!A90</f>
        <v>0</v>
      </c>
      <c r="B187" s="184" t="str">
        <f>'Personale esterno-Costi'!C90</f>
        <v/>
      </c>
      <c r="C187" s="184">
        <f>'Personale esterno-Costi'!B90</f>
        <v>0</v>
      </c>
      <c r="D187" s="185">
        <f>'Personale esterno-Costi'!E90</f>
        <v>0</v>
      </c>
      <c r="E187" s="186">
        <f>'Personale esterno-Costi'!O90</f>
        <v>0</v>
      </c>
    </row>
    <row r="188" spans="1:5" x14ac:dyDescent="0.25">
      <c r="A188" s="184">
        <f>'Personale esterno-Costi'!A91</f>
        <v>0</v>
      </c>
      <c r="B188" s="184" t="str">
        <f>'Personale esterno-Costi'!C91</f>
        <v/>
      </c>
      <c r="C188" s="184">
        <f>'Personale esterno-Costi'!B91</f>
        <v>0</v>
      </c>
      <c r="D188" s="185">
        <f>'Personale esterno-Costi'!E91</f>
        <v>0</v>
      </c>
      <c r="E188" s="186">
        <f>'Personale esterno-Costi'!O91</f>
        <v>0</v>
      </c>
    </row>
    <row r="189" spans="1:5" x14ac:dyDescent="0.25">
      <c r="A189" s="184">
        <f>'Personale esterno-Costi'!A92</f>
        <v>0</v>
      </c>
      <c r="B189" s="184" t="str">
        <f>'Personale esterno-Costi'!C92</f>
        <v/>
      </c>
      <c r="C189" s="184">
        <f>'Personale esterno-Costi'!B92</f>
        <v>0</v>
      </c>
      <c r="D189" s="185">
        <f>'Personale esterno-Costi'!E92</f>
        <v>0</v>
      </c>
      <c r="E189" s="186">
        <f>'Personale esterno-Costi'!O92</f>
        <v>0</v>
      </c>
    </row>
    <row r="190" spans="1:5" x14ac:dyDescent="0.25">
      <c r="A190" s="184">
        <f>'Personale esterno-Costi'!A93</f>
        <v>0</v>
      </c>
      <c r="B190" s="184" t="str">
        <f>'Personale esterno-Costi'!C93</f>
        <v/>
      </c>
      <c r="C190" s="184">
        <f>'Personale esterno-Costi'!B93</f>
        <v>0</v>
      </c>
      <c r="D190" s="185">
        <f>'Personale esterno-Costi'!E93</f>
        <v>0</v>
      </c>
      <c r="E190" s="186">
        <f>'Personale esterno-Costi'!O93</f>
        <v>0</v>
      </c>
    </row>
    <row r="191" spans="1:5" x14ac:dyDescent="0.25">
      <c r="A191" s="184">
        <f>'Personale esterno-Costi'!A94</f>
        <v>0</v>
      </c>
      <c r="B191" s="184" t="str">
        <f>'Personale esterno-Costi'!C94</f>
        <v/>
      </c>
      <c r="C191" s="184">
        <f>'Personale esterno-Costi'!B94</f>
        <v>0</v>
      </c>
      <c r="D191" s="185">
        <f>'Personale esterno-Costi'!E94</f>
        <v>0</v>
      </c>
      <c r="E191" s="186">
        <f>'Personale esterno-Costi'!O94</f>
        <v>0</v>
      </c>
    </row>
    <row r="192" spans="1:5" x14ac:dyDescent="0.25">
      <c r="A192" s="184">
        <f>'Personale esterno-Costi'!A95</f>
        <v>0</v>
      </c>
      <c r="B192" s="184" t="str">
        <f>'Personale esterno-Costi'!C95</f>
        <v/>
      </c>
      <c r="C192" s="184">
        <f>'Personale esterno-Costi'!B95</f>
        <v>0</v>
      </c>
      <c r="D192" s="185">
        <f>'Personale esterno-Costi'!E95</f>
        <v>0</v>
      </c>
      <c r="E192" s="186">
        <f>'Personale esterno-Costi'!O95</f>
        <v>0</v>
      </c>
    </row>
    <row r="193" spans="1:5" x14ac:dyDescent="0.25">
      <c r="A193" s="184">
        <f>'Personale esterno-Costi'!A96</f>
        <v>0</v>
      </c>
      <c r="B193" s="184" t="str">
        <f>'Personale esterno-Costi'!C96</f>
        <v/>
      </c>
      <c r="C193" s="184">
        <f>'Personale esterno-Costi'!B96</f>
        <v>0</v>
      </c>
      <c r="D193" s="185">
        <f>'Personale esterno-Costi'!E96</f>
        <v>0</v>
      </c>
      <c r="E193" s="186">
        <f>'Personale esterno-Costi'!O96</f>
        <v>0</v>
      </c>
    </row>
    <row r="194" spans="1:5" x14ac:dyDescent="0.25">
      <c r="A194" s="184">
        <f>'Personale esterno-Costi'!A97</f>
        <v>0</v>
      </c>
      <c r="B194" s="184" t="str">
        <f>'Personale esterno-Costi'!C97</f>
        <v/>
      </c>
      <c r="C194" s="184">
        <f>'Personale esterno-Costi'!B97</f>
        <v>0</v>
      </c>
      <c r="D194" s="185">
        <f>'Personale esterno-Costi'!E97</f>
        <v>0</v>
      </c>
      <c r="E194" s="186">
        <f>'Personale esterno-Costi'!O97</f>
        <v>0</v>
      </c>
    </row>
    <row r="195" spans="1:5" x14ac:dyDescent="0.25">
      <c r="A195" s="184">
        <f>'Personale esterno-Costi'!A98</f>
        <v>0</v>
      </c>
      <c r="B195" s="184" t="str">
        <f>'Personale esterno-Costi'!C98</f>
        <v/>
      </c>
      <c r="C195" s="184">
        <f>'Personale esterno-Costi'!B98</f>
        <v>0</v>
      </c>
      <c r="D195" s="185">
        <f>'Personale esterno-Costi'!E98</f>
        <v>0</v>
      </c>
      <c r="E195" s="186">
        <f>'Personale esterno-Costi'!O98</f>
        <v>0</v>
      </c>
    </row>
    <row r="196" spans="1:5" x14ac:dyDescent="0.25">
      <c r="A196" s="184">
        <f>'Personale esterno-Costi'!A99</f>
        <v>0</v>
      </c>
      <c r="B196" s="184" t="str">
        <f>'Personale esterno-Costi'!C99</f>
        <v/>
      </c>
      <c r="C196" s="184">
        <f>'Personale esterno-Costi'!B99</f>
        <v>0</v>
      </c>
      <c r="D196" s="185">
        <f>'Personale esterno-Costi'!E99</f>
        <v>0</v>
      </c>
      <c r="E196" s="186">
        <f>'Personale esterno-Costi'!O99</f>
        <v>0</v>
      </c>
    </row>
    <row r="197" spans="1:5" x14ac:dyDescent="0.25">
      <c r="A197" s="184">
        <f>'Personale esterno-Costi'!A100</f>
        <v>0</v>
      </c>
      <c r="B197" s="184" t="str">
        <f>'Personale esterno-Costi'!C100</f>
        <v/>
      </c>
      <c r="C197" s="184">
        <f>'Personale esterno-Costi'!B100</f>
        <v>0</v>
      </c>
      <c r="D197" s="185">
        <f>'Personale esterno-Costi'!E100</f>
        <v>0</v>
      </c>
      <c r="E197" s="186">
        <f>'Personale esterno-Costi'!O100</f>
        <v>0</v>
      </c>
    </row>
    <row r="198" spans="1:5" x14ac:dyDescent="0.25">
      <c r="A198" s="184">
        <f>'Personale esterno-Costi'!A101</f>
        <v>0</v>
      </c>
      <c r="B198" s="184" t="str">
        <f>'Personale esterno-Costi'!C101</f>
        <v/>
      </c>
      <c r="C198" s="184">
        <f>'Personale esterno-Costi'!B101</f>
        <v>0</v>
      </c>
      <c r="D198" s="185">
        <f>'Personale esterno-Costi'!E101</f>
        <v>0</v>
      </c>
      <c r="E198" s="186">
        <f>'Personale esterno-Costi'!O101</f>
        <v>0</v>
      </c>
    </row>
    <row r="199" spans="1:5" x14ac:dyDescent="0.25">
      <c r="A199" s="184">
        <f>'Personale esterno-Costi'!A102</f>
        <v>0</v>
      </c>
      <c r="B199" s="184" t="str">
        <f>'Personale esterno-Costi'!C102</f>
        <v/>
      </c>
      <c r="C199" s="184">
        <f>'Personale esterno-Costi'!B102</f>
        <v>0</v>
      </c>
      <c r="D199" s="185">
        <f>'Personale esterno-Costi'!E102</f>
        <v>0</v>
      </c>
      <c r="E199" s="186">
        <f>'Personale esterno-Costi'!O102</f>
        <v>0</v>
      </c>
    </row>
    <row r="200" spans="1:5" x14ac:dyDescent="0.25">
      <c r="A200" s="184">
        <f>'Personale esterno-Costi'!A103</f>
        <v>0</v>
      </c>
      <c r="B200" s="184" t="str">
        <f>'Personale esterno-Costi'!C103</f>
        <v/>
      </c>
      <c r="C200" s="184">
        <f>'Personale esterno-Costi'!B103</f>
        <v>0</v>
      </c>
      <c r="D200" s="185">
        <f>'Personale esterno-Costi'!E103</f>
        <v>0</v>
      </c>
      <c r="E200" s="186">
        <f>'Personale esterno-Costi'!O103</f>
        <v>0</v>
      </c>
    </row>
    <row r="201" spans="1:5" x14ac:dyDescent="0.25">
      <c r="A201" s="184">
        <f>'Personale esterno-Costi'!A104</f>
        <v>0</v>
      </c>
      <c r="B201" s="184" t="str">
        <f>'Personale esterno-Costi'!C104</f>
        <v/>
      </c>
      <c r="C201" s="184">
        <f>'Personale esterno-Costi'!B104</f>
        <v>0</v>
      </c>
      <c r="D201" s="185">
        <f>'Personale esterno-Costi'!E104</f>
        <v>0</v>
      </c>
      <c r="E201" s="186">
        <f>'Personale esterno-Costi'!O104</f>
        <v>0</v>
      </c>
    </row>
    <row r="202" spans="1:5" x14ac:dyDescent="0.25">
      <c r="A202" s="182">
        <f>'Fornitori-Costi'!A5</f>
        <v>0</v>
      </c>
      <c r="B202" s="182" t="str">
        <f>'Fornitori-Costi'!C5</f>
        <v/>
      </c>
      <c r="C202" s="182">
        <f>'Fornitori-Costi'!B5</f>
        <v>0</v>
      </c>
      <c r="D202" s="182">
        <f>'Fornitori-Costi'!E5</f>
        <v>0</v>
      </c>
      <c r="E202" s="17">
        <f>'Fornitori-Costi'!N5</f>
        <v>0</v>
      </c>
    </row>
    <row r="203" spans="1:5" x14ac:dyDescent="0.25">
      <c r="A203" s="182">
        <f>'Fornitori-Costi'!A6</f>
        <v>0</v>
      </c>
      <c r="B203" s="182" t="str">
        <f>'Fornitori-Costi'!C6</f>
        <v/>
      </c>
      <c r="C203" s="182">
        <f>'Fornitori-Costi'!B6</f>
        <v>0</v>
      </c>
      <c r="D203" s="182">
        <f>'Fornitori-Costi'!E6</f>
        <v>0</v>
      </c>
      <c r="E203" s="17">
        <f>'Fornitori-Costi'!N6</f>
        <v>0</v>
      </c>
    </row>
    <row r="204" spans="1:5" x14ac:dyDescent="0.25">
      <c r="A204" s="182">
        <f>'Fornitori-Costi'!A7</f>
        <v>0</v>
      </c>
      <c r="B204" s="182" t="str">
        <f>'Fornitori-Costi'!C7</f>
        <v/>
      </c>
      <c r="C204" s="182">
        <f>'Fornitori-Costi'!B7</f>
        <v>0</v>
      </c>
      <c r="D204" s="182">
        <f>'Fornitori-Costi'!E7</f>
        <v>0</v>
      </c>
      <c r="E204" s="17">
        <f>'Fornitori-Costi'!N7</f>
        <v>0</v>
      </c>
    </row>
    <row r="205" spans="1:5" x14ac:dyDescent="0.25">
      <c r="A205" s="182">
        <f>'Fornitori-Costi'!A8</f>
        <v>0</v>
      </c>
      <c r="B205" s="182" t="str">
        <f>'Fornitori-Costi'!C8</f>
        <v/>
      </c>
      <c r="C205" s="182">
        <f>'Fornitori-Costi'!B8</f>
        <v>0</v>
      </c>
      <c r="D205" s="182">
        <f>'Fornitori-Costi'!E8</f>
        <v>0</v>
      </c>
      <c r="E205" s="17">
        <f>'Fornitori-Costi'!N8</f>
        <v>0</v>
      </c>
    </row>
    <row r="206" spans="1:5" x14ac:dyDescent="0.25">
      <c r="A206" s="182">
        <f>'Fornitori-Costi'!A9</f>
        <v>0</v>
      </c>
      <c r="B206" s="182" t="str">
        <f>'Fornitori-Costi'!C9</f>
        <v/>
      </c>
      <c r="C206" s="182">
        <f>'Fornitori-Costi'!B9</f>
        <v>0</v>
      </c>
      <c r="D206" s="182">
        <f>'Fornitori-Costi'!E9</f>
        <v>0</v>
      </c>
      <c r="E206" s="17">
        <f>'Fornitori-Costi'!N9</f>
        <v>0</v>
      </c>
    </row>
    <row r="207" spans="1:5" x14ac:dyDescent="0.25">
      <c r="A207" s="182">
        <f>'Fornitori-Costi'!A10</f>
        <v>0</v>
      </c>
      <c r="B207" s="182" t="str">
        <f>'Fornitori-Costi'!C10</f>
        <v/>
      </c>
      <c r="C207" s="182">
        <f>'Fornitori-Costi'!B10</f>
        <v>0</v>
      </c>
      <c r="D207" s="182">
        <f>'Fornitori-Costi'!E10</f>
        <v>0</v>
      </c>
      <c r="E207" s="17">
        <f>'Fornitori-Costi'!N10</f>
        <v>0</v>
      </c>
    </row>
    <row r="208" spans="1:5" x14ac:dyDescent="0.25">
      <c r="A208" s="182">
        <f>'Fornitori-Costi'!A11</f>
        <v>0</v>
      </c>
      <c r="B208" s="182" t="str">
        <f>'Fornitori-Costi'!C11</f>
        <v/>
      </c>
      <c r="C208" s="182">
        <f>'Fornitori-Costi'!B11</f>
        <v>0</v>
      </c>
      <c r="D208" s="182">
        <f>'Fornitori-Costi'!E11</f>
        <v>0</v>
      </c>
      <c r="E208" s="17">
        <f>'Fornitori-Costi'!N11</f>
        <v>0</v>
      </c>
    </row>
    <row r="209" spans="1:5" x14ac:dyDescent="0.25">
      <c r="A209" s="182">
        <f>'Fornitori-Costi'!A12</f>
        <v>0</v>
      </c>
      <c r="B209" s="182" t="str">
        <f>'Fornitori-Costi'!C12</f>
        <v/>
      </c>
      <c r="C209" s="182">
        <f>'Fornitori-Costi'!B12</f>
        <v>0</v>
      </c>
      <c r="D209" s="182">
        <f>'Fornitori-Costi'!E12</f>
        <v>0</v>
      </c>
      <c r="E209" s="17">
        <f>'Fornitori-Costi'!N12</f>
        <v>0</v>
      </c>
    </row>
    <row r="210" spans="1:5" x14ac:dyDescent="0.25">
      <c r="A210" s="182">
        <f>'Fornitori-Costi'!A13</f>
        <v>0</v>
      </c>
      <c r="B210" s="182" t="str">
        <f>'Fornitori-Costi'!C13</f>
        <v/>
      </c>
      <c r="C210" s="182">
        <f>'Fornitori-Costi'!B13</f>
        <v>0</v>
      </c>
      <c r="D210" s="182">
        <f>'Fornitori-Costi'!E13</f>
        <v>0</v>
      </c>
      <c r="E210" s="17">
        <f>'Fornitori-Costi'!N13</f>
        <v>0</v>
      </c>
    </row>
    <row r="211" spans="1:5" x14ac:dyDescent="0.25">
      <c r="A211" s="182">
        <f>'Fornitori-Costi'!A14</f>
        <v>0</v>
      </c>
      <c r="B211" s="182" t="str">
        <f>'Fornitori-Costi'!C14</f>
        <v/>
      </c>
      <c r="C211" s="182">
        <f>'Fornitori-Costi'!B14</f>
        <v>0</v>
      </c>
      <c r="D211" s="182">
        <f>'Fornitori-Costi'!E14</f>
        <v>0</v>
      </c>
      <c r="E211" s="17">
        <f>'Fornitori-Costi'!N14</f>
        <v>0</v>
      </c>
    </row>
    <row r="212" spans="1:5" x14ac:dyDescent="0.25">
      <c r="A212" s="182">
        <f>'Fornitori-Costi'!A15</f>
        <v>0</v>
      </c>
      <c r="B212" s="182" t="str">
        <f>'Fornitori-Costi'!C15</f>
        <v/>
      </c>
      <c r="C212" s="182">
        <f>'Fornitori-Costi'!B15</f>
        <v>0</v>
      </c>
      <c r="D212" s="182">
        <f>'Fornitori-Costi'!E15</f>
        <v>0</v>
      </c>
      <c r="E212" s="17">
        <f>'Fornitori-Costi'!N15</f>
        <v>0</v>
      </c>
    </row>
    <row r="213" spans="1:5" x14ac:dyDescent="0.25">
      <c r="A213" s="182">
        <f>'Fornitori-Costi'!A16</f>
        <v>0</v>
      </c>
      <c r="B213" s="182" t="str">
        <f>'Fornitori-Costi'!C16</f>
        <v/>
      </c>
      <c r="C213" s="182">
        <f>'Fornitori-Costi'!B16</f>
        <v>0</v>
      </c>
      <c r="D213" s="182">
        <f>'Fornitori-Costi'!E16</f>
        <v>0</v>
      </c>
      <c r="E213" s="17">
        <f>'Fornitori-Costi'!N16</f>
        <v>0</v>
      </c>
    </row>
    <row r="214" spans="1:5" x14ac:dyDescent="0.25">
      <c r="A214" s="182">
        <f>'Fornitori-Costi'!A17</f>
        <v>0</v>
      </c>
      <c r="B214" s="182" t="str">
        <f>'Fornitori-Costi'!C17</f>
        <v/>
      </c>
      <c r="C214" s="182">
        <f>'Fornitori-Costi'!B17</f>
        <v>0</v>
      </c>
      <c r="D214" s="182">
        <f>'Fornitori-Costi'!E17</f>
        <v>0</v>
      </c>
      <c r="E214" s="17">
        <f>'Fornitori-Costi'!N17</f>
        <v>0</v>
      </c>
    </row>
    <row r="215" spans="1:5" x14ac:dyDescent="0.25">
      <c r="A215" s="182">
        <f>'Fornitori-Costi'!A18</f>
        <v>0</v>
      </c>
      <c r="B215" s="182" t="str">
        <f>'Fornitori-Costi'!C18</f>
        <v/>
      </c>
      <c r="C215" s="182">
        <f>'Fornitori-Costi'!B18</f>
        <v>0</v>
      </c>
      <c r="D215" s="182">
        <f>'Fornitori-Costi'!E18</f>
        <v>0</v>
      </c>
      <c r="E215" s="17">
        <f>'Fornitori-Costi'!N18</f>
        <v>0</v>
      </c>
    </row>
    <row r="216" spans="1:5" x14ac:dyDescent="0.25">
      <c r="A216" s="182">
        <f>'Fornitori-Costi'!A19</f>
        <v>0</v>
      </c>
      <c r="B216" s="182" t="str">
        <f>'Fornitori-Costi'!C19</f>
        <v/>
      </c>
      <c r="C216" s="182">
        <f>'Fornitori-Costi'!B19</f>
        <v>0</v>
      </c>
      <c r="D216" s="182">
        <f>'Fornitori-Costi'!E19</f>
        <v>0</v>
      </c>
      <c r="E216" s="17">
        <f>'Fornitori-Costi'!N19</f>
        <v>0</v>
      </c>
    </row>
    <row r="217" spans="1:5" x14ac:dyDescent="0.25">
      <c r="A217" s="182">
        <f>'Fornitori-Costi'!A20</f>
        <v>0</v>
      </c>
      <c r="B217" s="182" t="str">
        <f>'Fornitori-Costi'!C20</f>
        <v/>
      </c>
      <c r="C217" s="182">
        <f>'Fornitori-Costi'!B20</f>
        <v>0</v>
      </c>
      <c r="D217" s="182">
        <f>'Fornitori-Costi'!E20</f>
        <v>0</v>
      </c>
      <c r="E217" s="17">
        <f>'Fornitori-Costi'!N20</f>
        <v>0</v>
      </c>
    </row>
    <row r="218" spans="1:5" x14ac:dyDescent="0.25">
      <c r="A218" s="182">
        <f>'Fornitori-Costi'!A21</f>
        <v>0</v>
      </c>
      <c r="B218" s="182" t="str">
        <f>'Fornitori-Costi'!C21</f>
        <v/>
      </c>
      <c r="C218" s="182">
        <f>'Fornitori-Costi'!B21</f>
        <v>0</v>
      </c>
      <c r="D218" s="182">
        <f>'Fornitori-Costi'!E21</f>
        <v>0</v>
      </c>
      <c r="E218" s="17">
        <f>'Fornitori-Costi'!N21</f>
        <v>0</v>
      </c>
    </row>
    <row r="219" spans="1:5" x14ac:dyDescent="0.25">
      <c r="A219" s="182">
        <f>'Fornitori-Costi'!A22</f>
        <v>0</v>
      </c>
      <c r="B219" s="182" t="str">
        <f>'Fornitori-Costi'!C22</f>
        <v/>
      </c>
      <c r="C219" s="182">
        <f>'Fornitori-Costi'!B22</f>
        <v>0</v>
      </c>
      <c r="D219" s="182">
        <f>'Fornitori-Costi'!E22</f>
        <v>0</v>
      </c>
      <c r="E219" s="17">
        <f>'Fornitori-Costi'!N22</f>
        <v>0</v>
      </c>
    </row>
    <row r="220" spans="1:5" x14ac:dyDescent="0.25">
      <c r="A220" s="182">
        <f>'Fornitori-Costi'!A23</f>
        <v>0</v>
      </c>
      <c r="B220" s="182" t="str">
        <f>'Fornitori-Costi'!C23</f>
        <v/>
      </c>
      <c r="C220" s="182">
        <f>'Fornitori-Costi'!B23</f>
        <v>0</v>
      </c>
      <c r="D220" s="182">
        <f>'Fornitori-Costi'!E23</f>
        <v>0</v>
      </c>
      <c r="E220" s="17">
        <f>'Fornitori-Costi'!N23</f>
        <v>0</v>
      </c>
    </row>
    <row r="221" spans="1:5" x14ac:dyDescent="0.25">
      <c r="A221" s="182">
        <f>'Fornitori-Costi'!A24</f>
        <v>0</v>
      </c>
      <c r="B221" s="182" t="str">
        <f>'Fornitori-Costi'!C24</f>
        <v/>
      </c>
      <c r="C221" s="182">
        <f>'Fornitori-Costi'!B24</f>
        <v>0</v>
      </c>
      <c r="D221" s="182">
        <f>'Fornitori-Costi'!E24</f>
        <v>0</v>
      </c>
      <c r="E221" s="17">
        <f>'Fornitori-Costi'!N24</f>
        <v>0</v>
      </c>
    </row>
    <row r="222" spans="1:5" x14ac:dyDescent="0.25">
      <c r="A222" s="182">
        <f>'Fornitori-Costi'!A25</f>
        <v>0</v>
      </c>
      <c r="B222" s="182" t="str">
        <f>'Fornitori-Costi'!C25</f>
        <v/>
      </c>
      <c r="C222" s="182">
        <f>'Fornitori-Costi'!B25</f>
        <v>0</v>
      </c>
      <c r="D222" s="182">
        <f>'Fornitori-Costi'!E25</f>
        <v>0</v>
      </c>
      <c r="E222" s="17">
        <f>'Fornitori-Costi'!N25</f>
        <v>0</v>
      </c>
    </row>
    <row r="223" spans="1:5" x14ac:dyDescent="0.25">
      <c r="A223" s="182">
        <f>'Fornitori-Costi'!A26</f>
        <v>0</v>
      </c>
      <c r="B223" s="182" t="str">
        <f>'Fornitori-Costi'!C26</f>
        <v/>
      </c>
      <c r="C223" s="182">
        <f>'Fornitori-Costi'!B26</f>
        <v>0</v>
      </c>
      <c r="D223" s="182">
        <f>'Fornitori-Costi'!E26</f>
        <v>0</v>
      </c>
      <c r="E223" s="17">
        <f>'Fornitori-Costi'!N26</f>
        <v>0</v>
      </c>
    </row>
    <row r="224" spans="1:5" x14ac:dyDescent="0.25">
      <c r="A224" s="182">
        <f>'Fornitori-Costi'!A27</f>
        <v>0</v>
      </c>
      <c r="B224" s="182" t="str">
        <f>'Fornitori-Costi'!C27</f>
        <v/>
      </c>
      <c r="C224" s="182">
        <f>'Fornitori-Costi'!B27</f>
        <v>0</v>
      </c>
      <c r="D224" s="182">
        <f>'Fornitori-Costi'!E27</f>
        <v>0</v>
      </c>
      <c r="E224" s="17">
        <f>'Fornitori-Costi'!N27</f>
        <v>0</v>
      </c>
    </row>
    <row r="225" spans="1:5" x14ac:dyDescent="0.25">
      <c r="A225" s="182">
        <f>'Fornitori-Costi'!A28</f>
        <v>0</v>
      </c>
      <c r="B225" s="182" t="str">
        <f>'Fornitori-Costi'!C28</f>
        <v/>
      </c>
      <c r="C225" s="182">
        <f>'Fornitori-Costi'!B28</f>
        <v>0</v>
      </c>
      <c r="D225" s="182">
        <f>'Fornitori-Costi'!E28</f>
        <v>0</v>
      </c>
      <c r="E225" s="17">
        <f>'Fornitori-Costi'!N28</f>
        <v>0</v>
      </c>
    </row>
    <row r="226" spans="1:5" x14ac:dyDescent="0.25">
      <c r="A226" s="182">
        <f>'Fornitori-Costi'!A29</f>
        <v>0</v>
      </c>
      <c r="B226" s="182" t="str">
        <f>'Fornitori-Costi'!C29</f>
        <v/>
      </c>
      <c r="C226" s="182">
        <f>'Fornitori-Costi'!B29</f>
        <v>0</v>
      </c>
      <c r="D226" s="182">
        <f>'Fornitori-Costi'!E29</f>
        <v>0</v>
      </c>
      <c r="E226" s="17">
        <f>'Fornitori-Costi'!N29</f>
        <v>0</v>
      </c>
    </row>
    <row r="227" spans="1:5" x14ac:dyDescent="0.25">
      <c r="A227" s="182">
        <f>'Fornitori-Costi'!A30</f>
        <v>0</v>
      </c>
      <c r="B227" s="182" t="str">
        <f>'Fornitori-Costi'!C30</f>
        <v/>
      </c>
      <c r="C227" s="182">
        <f>'Fornitori-Costi'!B30</f>
        <v>0</v>
      </c>
      <c r="D227" s="182">
        <f>'Fornitori-Costi'!E30</f>
        <v>0</v>
      </c>
      <c r="E227" s="17">
        <f>'Fornitori-Costi'!N30</f>
        <v>0</v>
      </c>
    </row>
    <row r="228" spans="1:5" x14ac:dyDescent="0.25">
      <c r="A228" s="182">
        <f>'Fornitori-Costi'!A31</f>
        <v>0</v>
      </c>
      <c r="B228" s="182" t="str">
        <f>'Fornitori-Costi'!C31</f>
        <v/>
      </c>
      <c r="C228" s="182">
        <f>'Fornitori-Costi'!B31</f>
        <v>0</v>
      </c>
      <c r="D228" s="182">
        <f>'Fornitori-Costi'!E31</f>
        <v>0</v>
      </c>
      <c r="E228" s="17">
        <f>'Fornitori-Costi'!N31</f>
        <v>0</v>
      </c>
    </row>
    <row r="229" spans="1:5" x14ac:dyDescent="0.25">
      <c r="A229" s="182">
        <f>'Fornitori-Costi'!A32</f>
        <v>0</v>
      </c>
      <c r="B229" s="182" t="str">
        <f>'Fornitori-Costi'!C32</f>
        <v/>
      </c>
      <c r="C229" s="182">
        <f>'Fornitori-Costi'!B32</f>
        <v>0</v>
      </c>
      <c r="D229" s="182">
        <f>'Fornitori-Costi'!E32</f>
        <v>0</v>
      </c>
      <c r="E229" s="17">
        <f>'Fornitori-Costi'!N32</f>
        <v>0</v>
      </c>
    </row>
    <row r="230" spans="1:5" x14ac:dyDescent="0.25">
      <c r="A230" s="182">
        <f>'Fornitori-Costi'!A33</f>
        <v>0</v>
      </c>
      <c r="B230" s="182" t="str">
        <f>'Fornitori-Costi'!C33</f>
        <v/>
      </c>
      <c r="C230" s="182">
        <f>'Fornitori-Costi'!B33</f>
        <v>0</v>
      </c>
      <c r="D230" s="182">
        <f>'Fornitori-Costi'!E33</f>
        <v>0</v>
      </c>
      <c r="E230" s="17">
        <f>'Fornitori-Costi'!N33</f>
        <v>0</v>
      </c>
    </row>
    <row r="231" spans="1:5" x14ac:dyDescent="0.25">
      <c r="A231" s="182">
        <f>'Fornitori-Costi'!A34</f>
        <v>0</v>
      </c>
      <c r="B231" s="182" t="str">
        <f>'Fornitori-Costi'!C34</f>
        <v/>
      </c>
      <c r="C231" s="182">
        <f>'Fornitori-Costi'!B34</f>
        <v>0</v>
      </c>
      <c r="D231" s="182">
        <f>'Fornitori-Costi'!E34</f>
        <v>0</v>
      </c>
      <c r="E231" s="17">
        <f>'Fornitori-Costi'!N34</f>
        <v>0</v>
      </c>
    </row>
    <row r="232" spans="1:5" x14ac:dyDescent="0.25">
      <c r="A232" s="182">
        <f>'Fornitori-Costi'!A35</f>
        <v>0</v>
      </c>
      <c r="B232" s="182" t="str">
        <f>'Fornitori-Costi'!C35</f>
        <v/>
      </c>
      <c r="C232" s="182">
        <f>'Fornitori-Costi'!B35</f>
        <v>0</v>
      </c>
      <c r="D232" s="182">
        <f>'Fornitori-Costi'!E35</f>
        <v>0</v>
      </c>
      <c r="E232" s="17">
        <f>'Fornitori-Costi'!N35</f>
        <v>0</v>
      </c>
    </row>
    <row r="233" spans="1:5" x14ac:dyDescent="0.25">
      <c r="A233" s="182">
        <f>'Fornitori-Costi'!A36</f>
        <v>0</v>
      </c>
      <c r="B233" s="182" t="str">
        <f>'Fornitori-Costi'!C36</f>
        <v/>
      </c>
      <c r="C233" s="182">
        <f>'Fornitori-Costi'!B36</f>
        <v>0</v>
      </c>
      <c r="D233" s="182">
        <f>'Fornitori-Costi'!E36</f>
        <v>0</v>
      </c>
      <c r="E233" s="17">
        <f>'Fornitori-Costi'!N36</f>
        <v>0</v>
      </c>
    </row>
    <row r="234" spans="1:5" x14ac:dyDescent="0.25">
      <c r="A234" s="182">
        <f>'Fornitori-Costi'!A37</f>
        <v>0</v>
      </c>
      <c r="B234" s="182" t="str">
        <f>'Fornitori-Costi'!C37</f>
        <v/>
      </c>
      <c r="C234" s="182">
        <f>'Fornitori-Costi'!B37</f>
        <v>0</v>
      </c>
      <c r="D234" s="182">
        <f>'Fornitori-Costi'!E37</f>
        <v>0</v>
      </c>
      <c r="E234" s="17">
        <f>'Fornitori-Costi'!N37</f>
        <v>0</v>
      </c>
    </row>
    <row r="235" spans="1:5" x14ac:dyDescent="0.25">
      <c r="A235" s="182">
        <f>'Fornitori-Costi'!A38</f>
        <v>0</v>
      </c>
      <c r="B235" s="182" t="str">
        <f>'Fornitori-Costi'!C38</f>
        <v/>
      </c>
      <c r="C235" s="182">
        <f>'Fornitori-Costi'!B38</f>
        <v>0</v>
      </c>
      <c r="D235" s="182">
        <f>'Fornitori-Costi'!E38</f>
        <v>0</v>
      </c>
      <c r="E235" s="17">
        <f>'Fornitori-Costi'!N38</f>
        <v>0</v>
      </c>
    </row>
    <row r="236" spans="1:5" x14ac:dyDescent="0.25">
      <c r="A236" s="182">
        <f>'Fornitori-Costi'!A39</f>
        <v>0</v>
      </c>
      <c r="B236" s="182" t="str">
        <f>'Fornitori-Costi'!C39</f>
        <v/>
      </c>
      <c r="C236" s="182">
        <f>'Fornitori-Costi'!B39</f>
        <v>0</v>
      </c>
      <c r="D236" s="182">
        <f>'Fornitori-Costi'!E39</f>
        <v>0</v>
      </c>
      <c r="E236" s="17">
        <f>'Fornitori-Costi'!N39</f>
        <v>0</v>
      </c>
    </row>
    <row r="237" spans="1:5" x14ac:dyDescent="0.25">
      <c r="A237" s="182">
        <f>'Fornitori-Costi'!A40</f>
        <v>0</v>
      </c>
      <c r="B237" s="182" t="str">
        <f>'Fornitori-Costi'!C40</f>
        <v/>
      </c>
      <c r="C237" s="182">
        <f>'Fornitori-Costi'!B40</f>
        <v>0</v>
      </c>
      <c r="D237" s="182">
        <f>'Fornitori-Costi'!E40</f>
        <v>0</v>
      </c>
      <c r="E237" s="17">
        <f>'Fornitori-Costi'!N40</f>
        <v>0</v>
      </c>
    </row>
    <row r="238" spans="1:5" x14ac:dyDescent="0.25">
      <c r="A238" s="182">
        <f>'Fornitori-Costi'!A41</f>
        <v>0</v>
      </c>
      <c r="B238" s="182" t="str">
        <f>'Fornitori-Costi'!C41</f>
        <v/>
      </c>
      <c r="C238" s="182">
        <f>'Fornitori-Costi'!B41</f>
        <v>0</v>
      </c>
      <c r="D238" s="182">
        <f>'Fornitori-Costi'!E41</f>
        <v>0</v>
      </c>
      <c r="E238" s="17">
        <f>'Fornitori-Costi'!N41</f>
        <v>0</v>
      </c>
    </row>
    <row r="239" spans="1:5" x14ac:dyDescent="0.25">
      <c r="A239" s="182">
        <f>'Fornitori-Costi'!A42</f>
        <v>0</v>
      </c>
      <c r="B239" s="182" t="str">
        <f>'Fornitori-Costi'!C42</f>
        <v/>
      </c>
      <c r="C239" s="182">
        <f>'Fornitori-Costi'!B42</f>
        <v>0</v>
      </c>
      <c r="D239" s="182">
        <f>'Fornitori-Costi'!E42</f>
        <v>0</v>
      </c>
      <c r="E239" s="17">
        <f>'Fornitori-Costi'!N42</f>
        <v>0</v>
      </c>
    </row>
    <row r="240" spans="1:5" x14ac:dyDescent="0.25">
      <c r="A240" s="182">
        <f>'Fornitori-Costi'!A43</f>
        <v>0</v>
      </c>
      <c r="B240" s="182" t="str">
        <f>'Fornitori-Costi'!C43</f>
        <v/>
      </c>
      <c r="C240" s="182">
        <f>'Fornitori-Costi'!B43</f>
        <v>0</v>
      </c>
      <c r="D240" s="182">
        <f>'Fornitori-Costi'!E43</f>
        <v>0</v>
      </c>
      <c r="E240" s="17">
        <f>'Fornitori-Costi'!N43</f>
        <v>0</v>
      </c>
    </row>
    <row r="241" spans="1:5" x14ac:dyDescent="0.25">
      <c r="A241" s="182">
        <f>'Fornitori-Costi'!A44</f>
        <v>0</v>
      </c>
      <c r="B241" s="182" t="str">
        <f>'Fornitori-Costi'!C44</f>
        <v/>
      </c>
      <c r="C241" s="182">
        <f>'Fornitori-Costi'!B44</f>
        <v>0</v>
      </c>
      <c r="D241" s="182">
        <f>'Fornitori-Costi'!E44</f>
        <v>0</v>
      </c>
      <c r="E241" s="17">
        <f>'Fornitori-Costi'!N44</f>
        <v>0</v>
      </c>
    </row>
    <row r="242" spans="1:5" x14ac:dyDescent="0.25">
      <c r="A242" s="182">
        <f>'Fornitori-Costi'!A45</f>
        <v>0</v>
      </c>
      <c r="B242" s="182" t="str">
        <f>'Fornitori-Costi'!C45</f>
        <v/>
      </c>
      <c r="C242" s="182">
        <f>'Fornitori-Costi'!B45</f>
        <v>0</v>
      </c>
      <c r="D242" s="182">
        <f>'Fornitori-Costi'!E45</f>
        <v>0</v>
      </c>
      <c r="E242" s="17">
        <f>'Fornitori-Costi'!N45</f>
        <v>0</v>
      </c>
    </row>
    <row r="243" spans="1:5" x14ac:dyDescent="0.25">
      <c r="A243" s="182">
        <f>'Fornitori-Costi'!A46</f>
        <v>0</v>
      </c>
      <c r="B243" s="182" t="str">
        <f>'Fornitori-Costi'!C46</f>
        <v/>
      </c>
      <c r="C243" s="182">
        <f>'Fornitori-Costi'!B46</f>
        <v>0</v>
      </c>
      <c r="D243" s="182">
        <f>'Fornitori-Costi'!E46</f>
        <v>0</v>
      </c>
      <c r="E243" s="17">
        <f>'Fornitori-Costi'!N46</f>
        <v>0</v>
      </c>
    </row>
    <row r="244" spans="1:5" x14ac:dyDescent="0.25">
      <c r="A244" s="182">
        <f>'Fornitori-Costi'!A47</f>
        <v>0</v>
      </c>
      <c r="B244" s="182" t="str">
        <f>'Fornitori-Costi'!C47</f>
        <v/>
      </c>
      <c r="C244" s="182">
        <f>'Fornitori-Costi'!B47</f>
        <v>0</v>
      </c>
      <c r="D244" s="182">
        <f>'Fornitori-Costi'!E47</f>
        <v>0</v>
      </c>
      <c r="E244" s="17">
        <f>'Fornitori-Costi'!N47</f>
        <v>0</v>
      </c>
    </row>
    <row r="245" spans="1:5" x14ac:dyDescent="0.25">
      <c r="A245" s="182">
        <f>'Fornitori-Costi'!A48</f>
        <v>0</v>
      </c>
      <c r="B245" s="182" t="str">
        <f>'Fornitori-Costi'!C48</f>
        <v/>
      </c>
      <c r="C245" s="182">
        <f>'Fornitori-Costi'!B48</f>
        <v>0</v>
      </c>
      <c r="D245" s="182">
        <f>'Fornitori-Costi'!E48</f>
        <v>0</v>
      </c>
      <c r="E245" s="17">
        <f>'Fornitori-Costi'!N48</f>
        <v>0</v>
      </c>
    </row>
    <row r="246" spans="1:5" x14ac:dyDescent="0.25">
      <c r="A246" s="182">
        <f>'Fornitori-Costi'!A49</f>
        <v>0</v>
      </c>
      <c r="B246" s="182" t="str">
        <f>'Fornitori-Costi'!C49</f>
        <v/>
      </c>
      <c r="C246" s="182">
        <f>'Fornitori-Costi'!B49</f>
        <v>0</v>
      </c>
      <c r="D246" s="182">
        <f>'Fornitori-Costi'!E49</f>
        <v>0</v>
      </c>
      <c r="E246" s="17">
        <f>'Fornitori-Costi'!N49</f>
        <v>0</v>
      </c>
    </row>
    <row r="247" spans="1:5" x14ac:dyDescent="0.25">
      <c r="A247" s="182">
        <f>'Fornitori-Costi'!A50</f>
        <v>0</v>
      </c>
      <c r="B247" s="182" t="str">
        <f>'Fornitori-Costi'!C50</f>
        <v/>
      </c>
      <c r="C247" s="182">
        <f>'Fornitori-Costi'!B50</f>
        <v>0</v>
      </c>
      <c r="D247" s="182">
        <f>'Fornitori-Costi'!E50</f>
        <v>0</v>
      </c>
      <c r="E247" s="17">
        <f>'Fornitori-Costi'!N50</f>
        <v>0</v>
      </c>
    </row>
    <row r="248" spans="1:5" x14ac:dyDescent="0.25">
      <c r="A248" s="182">
        <f>'Fornitori-Costi'!A51</f>
        <v>0</v>
      </c>
      <c r="B248" s="182" t="str">
        <f>'Fornitori-Costi'!C51</f>
        <v/>
      </c>
      <c r="C248" s="182">
        <f>'Fornitori-Costi'!B51</f>
        <v>0</v>
      </c>
      <c r="D248" s="182">
        <f>'Fornitori-Costi'!E51</f>
        <v>0</v>
      </c>
      <c r="E248" s="17">
        <f>'Fornitori-Costi'!N51</f>
        <v>0</v>
      </c>
    </row>
    <row r="249" spans="1:5" x14ac:dyDescent="0.25">
      <c r="A249" s="182">
        <f>'Fornitori-Costi'!A52</f>
        <v>0</v>
      </c>
      <c r="B249" s="182" t="str">
        <f>'Fornitori-Costi'!C52</f>
        <v/>
      </c>
      <c r="C249" s="182">
        <f>'Fornitori-Costi'!B52</f>
        <v>0</v>
      </c>
      <c r="D249" s="182">
        <f>'Fornitori-Costi'!E52</f>
        <v>0</v>
      </c>
      <c r="E249" s="17">
        <f>'Fornitori-Costi'!N52</f>
        <v>0</v>
      </c>
    </row>
    <row r="250" spans="1:5" x14ac:dyDescent="0.25">
      <c r="A250" s="182">
        <f>'Fornitori-Costi'!A53</f>
        <v>0</v>
      </c>
      <c r="B250" s="182" t="str">
        <f>'Fornitori-Costi'!C53</f>
        <v/>
      </c>
      <c r="C250" s="182">
        <f>'Fornitori-Costi'!B53</f>
        <v>0</v>
      </c>
      <c r="D250" s="182">
        <f>'Fornitori-Costi'!E53</f>
        <v>0</v>
      </c>
      <c r="E250" s="17">
        <f>'Fornitori-Costi'!N53</f>
        <v>0</v>
      </c>
    </row>
    <row r="251" spans="1:5" x14ac:dyDescent="0.25">
      <c r="A251" s="182">
        <f>'Fornitori-Costi'!A54</f>
        <v>0</v>
      </c>
      <c r="B251" s="182" t="str">
        <f>'Fornitori-Costi'!C54</f>
        <v/>
      </c>
      <c r="C251" s="182">
        <f>'Fornitori-Costi'!B54</f>
        <v>0</v>
      </c>
      <c r="D251" s="182">
        <f>'Fornitori-Costi'!E54</f>
        <v>0</v>
      </c>
      <c r="E251" s="17">
        <f>'Fornitori-Costi'!N54</f>
        <v>0</v>
      </c>
    </row>
    <row r="252" spans="1:5" x14ac:dyDescent="0.25">
      <c r="A252" s="182">
        <f>'Fornitori-Costi'!A55</f>
        <v>0</v>
      </c>
      <c r="B252" s="182" t="str">
        <f>'Fornitori-Costi'!C55</f>
        <v/>
      </c>
      <c r="C252" s="182">
        <f>'Fornitori-Costi'!B55</f>
        <v>0</v>
      </c>
      <c r="D252" s="182">
        <f>'Fornitori-Costi'!E55</f>
        <v>0</v>
      </c>
      <c r="E252" s="17">
        <f>'Fornitori-Costi'!N55</f>
        <v>0</v>
      </c>
    </row>
    <row r="253" spans="1:5" x14ac:dyDescent="0.25">
      <c r="A253" s="182">
        <f>'Fornitori-Costi'!A56</f>
        <v>0</v>
      </c>
      <c r="B253" s="182" t="str">
        <f>'Fornitori-Costi'!C56</f>
        <v/>
      </c>
      <c r="C253" s="182">
        <f>'Fornitori-Costi'!B56</f>
        <v>0</v>
      </c>
      <c r="D253" s="182">
        <f>'Fornitori-Costi'!E56</f>
        <v>0</v>
      </c>
      <c r="E253" s="17">
        <f>'Fornitori-Costi'!N56</f>
        <v>0</v>
      </c>
    </row>
    <row r="254" spans="1:5" x14ac:dyDescent="0.25">
      <c r="A254" s="182">
        <f>'Fornitori-Costi'!A57</f>
        <v>0</v>
      </c>
      <c r="B254" s="182" t="str">
        <f>'Fornitori-Costi'!C57</f>
        <v/>
      </c>
      <c r="C254" s="182">
        <f>'Fornitori-Costi'!B57</f>
        <v>0</v>
      </c>
      <c r="D254" s="182">
        <f>'Fornitori-Costi'!E57</f>
        <v>0</v>
      </c>
      <c r="E254" s="17">
        <f>'Fornitori-Costi'!N57</f>
        <v>0</v>
      </c>
    </row>
    <row r="255" spans="1:5" x14ac:dyDescent="0.25">
      <c r="A255" s="182">
        <f>'Fornitori-Costi'!A58</f>
        <v>0</v>
      </c>
      <c r="B255" s="182" t="str">
        <f>'Fornitori-Costi'!C58</f>
        <v/>
      </c>
      <c r="C255" s="182">
        <f>'Fornitori-Costi'!B58</f>
        <v>0</v>
      </c>
      <c r="D255" s="182">
        <f>'Fornitori-Costi'!E58</f>
        <v>0</v>
      </c>
      <c r="E255" s="17">
        <f>'Fornitori-Costi'!N58</f>
        <v>0</v>
      </c>
    </row>
    <row r="256" spans="1:5" x14ac:dyDescent="0.25">
      <c r="A256" s="182">
        <f>'Fornitori-Costi'!A59</f>
        <v>0</v>
      </c>
      <c r="B256" s="182" t="str">
        <f>'Fornitori-Costi'!C59</f>
        <v/>
      </c>
      <c r="C256" s="182">
        <f>'Fornitori-Costi'!B59</f>
        <v>0</v>
      </c>
      <c r="D256" s="182">
        <f>'Fornitori-Costi'!E59</f>
        <v>0</v>
      </c>
      <c r="E256" s="17">
        <f>'Fornitori-Costi'!N59</f>
        <v>0</v>
      </c>
    </row>
    <row r="257" spans="1:5" x14ac:dyDescent="0.25">
      <c r="A257" s="182">
        <f>'Fornitori-Costi'!A60</f>
        <v>0</v>
      </c>
      <c r="B257" s="182" t="str">
        <f>'Fornitori-Costi'!C60</f>
        <v/>
      </c>
      <c r="C257" s="182">
        <f>'Fornitori-Costi'!B60</f>
        <v>0</v>
      </c>
      <c r="D257" s="182">
        <f>'Fornitori-Costi'!E60</f>
        <v>0</v>
      </c>
      <c r="E257" s="17">
        <f>'Fornitori-Costi'!N60</f>
        <v>0</v>
      </c>
    </row>
    <row r="258" spans="1:5" x14ac:dyDescent="0.25">
      <c r="A258" s="182">
        <f>'Fornitori-Costi'!A61</f>
        <v>0</v>
      </c>
      <c r="B258" s="182" t="str">
        <f>'Fornitori-Costi'!C61</f>
        <v/>
      </c>
      <c r="C258" s="182">
        <f>'Fornitori-Costi'!B61</f>
        <v>0</v>
      </c>
      <c r="D258" s="182">
        <f>'Fornitori-Costi'!E61</f>
        <v>0</v>
      </c>
      <c r="E258" s="17">
        <f>'Fornitori-Costi'!N61</f>
        <v>0</v>
      </c>
    </row>
    <row r="259" spans="1:5" x14ac:dyDescent="0.25">
      <c r="A259" s="182">
        <f>'Fornitori-Costi'!A62</f>
        <v>0</v>
      </c>
      <c r="B259" s="182" t="str">
        <f>'Fornitori-Costi'!C62</f>
        <v/>
      </c>
      <c r="C259" s="182">
        <f>'Fornitori-Costi'!B62</f>
        <v>0</v>
      </c>
      <c r="D259" s="182">
        <f>'Fornitori-Costi'!E62</f>
        <v>0</v>
      </c>
      <c r="E259" s="17">
        <f>'Fornitori-Costi'!N62</f>
        <v>0</v>
      </c>
    </row>
    <row r="260" spans="1:5" x14ac:dyDescent="0.25">
      <c r="A260" s="182">
        <f>'Fornitori-Costi'!A63</f>
        <v>0</v>
      </c>
      <c r="B260" s="182" t="str">
        <f>'Fornitori-Costi'!C63</f>
        <v/>
      </c>
      <c r="C260" s="182">
        <f>'Fornitori-Costi'!B63</f>
        <v>0</v>
      </c>
      <c r="D260" s="182">
        <f>'Fornitori-Costi'!E63</f>
        <v>0</v>
      </c>
      <c r="E260" s="17">
        <f>'Fornitori-Costi'!N63</f>
        <v>0</v>
      </c>
    </row>
    <row r="261" spans="1:5" x14ac:dyDescent="0.25">
      <c r="A261" s="182">
        <f>'Fornitori-Costi'!A64</f>
        <v>0</v>
      </c>
      <c r="B261" s="182" t="str">
        <f>'Fornitori-Costi'!C64</f>
        <v/>
      </c>
      <c r="C261" s="182">
        <f>'Fornitori-Costi'!B64</f>
        <v>0</v>
      </c>
      <c r="D261" s="182">
        <f>'Fornitori-Costi'!E64</f>
        <v>0</v>
      </c>
      <c r="E261" s="17">
        <f>'Fornitori-Costi'!N64</f>
        <v>0</v>
      </c>
    </row>
    <row r="262" spans="1:5" x14ac:dyDescent="0.25">
      <c r="A262" s="182">
        <f>'Fornitori-Costi'!A65</f>
        <v>0</v>
      </c>
      <c r="B262" s="182" t="str">
        <f>'Fornitori-Costi'!C65</f>
        <v/>
      </c>
      <c r="C262" s="182">
        <f>'Fornitori-Costi'!B65</f>
        <v>0</v>
      </c>
      <c r="D262" s="182">
        <f>'Fornitori-Costi'!E65</f>
        <v>0</v>
      </c>
      <c r="E262" s="17">
        <f>'Fornitori-Costi'!N65</f>
        <v>0</v>
      </c>
    </row>
    <row r="263" spans="1:5" x14ac:dyDescent="0.25">
      <c r="A263" s="182">
        <f>'Fornitori-Costi'!A66</f>
        <v>0</v>
      </c>
      <c r="B263" s="182" t="str">
        <f>'Fornitori-Costi'!C66</f>
        <v/>
      </c>
      <c r="C263" s="182">
        <f>'Fornitori-Costi'!B66</f>
        <v>0</v>
      </c>
      <c r="D263" s="182">
        <f>'Fornitori-Costi'!E66</f>
        <v>0</v>
      </c>
      <c r="E263" s="17">
        <f>'Fornitori-Costi'!N66</f>
        <v>0</v>
      </c>
    </row>
    <row r="264" spans="1:5" x14ac:dyDescent="0.25">
      <c r="A264" s="182">
        <f>'Fornitori-Costi'!A67</f>
        <v>0</v>
      </c>
      <c r="B264" s="182" t="str">
        <f>'Fornitori-Costi'!C67</f>
        <v/>
      </c>
      <c r="C264" s="182">
        <f>'Fornitori-Costi'!B67</f>
        <v>0</v>
      </c>
      <c r="D264" s="182">
        <f>'Fornitori-Costi'!E67</f>
        <v>0</v>
      </c>
      <c r="E264" s="17">
        <f>'Fornitori-Costi'!N67</f>
        <v>0</v>
      </c>
    </row>
    <row r="265" spans="1:5" x14ac:dyDescent="0.25">
      <c r="A265" s="182">
        <f>'Fornitori-Costi'!A68</f>
        <v>0</v>
      </c>
      <c r="B265" s="182" t="str">
        <f>'Fornitori-Costi'!C68</f>
        <v/>
      </c>
      <c r="C265" s="182">
        <f>'Fornitori-Costi'!B68</f>
        <v>0</v>
      </c>
      <c r="D265" s="182">
        <f>'Fornitori-Costi'!E68</f>
        <v>0</v>
      </c>
      <c r="E265" s="17">
        <f>'Fornitori-Costi'!N68</f>
        <v>0</v>
      </c>
    </row>
    <row r="266" spans="1:5" x14ac:dyDescent="0.25">
      <c r="A266" s="182">
        <f>'Fornitori-Costi'!A69</f>
        <v>0</v>
      </c>
      <c r="B266" s="182" t="str">
        <f>'Fornitori-Costi'!C69</f>
        <v/>
      </c>
      <c r="C266" s="182">
        <f>'Fornitori-Costi'!B69</f>
        <v>0</v>
      </c>
      <c r="D266" s="182">
        <f>'Fornitori-Costi'!E69</f>
        <v>0</v>
      </c>
      <c r="E266" s="17">
        <f>'Fornitori-Costi'!N69</f>
        <v>0</v>
      </c>
    </row>
    <row r="267" spans="1:5" x14ac:dyDescent="0.25">
      <c r="A267" s="182">
        <f>'Fornitori-Costi'!A70</f>
        <v>0</v>
      </c>
      <c r="B267" s="182" t="str">
        <f>'Fornitori-Costi'!C70</f>
        <v/>
      </c>
      <c r="C267" s="182">
        <f>'Fornitori-Costi'!B70</f>
        <v>0</v>
      </c>
      <c r="D267" s="182">
        <f>'Fornitori-Costi'!E70</f>
        <v>0</v>
      </c>
      <c r="E267" s="17">
        <f>'Fornitori-Costi'!N70</f>
        <v>0</v>
      </c>
    </row>
    <row r="268" spans="1:5" x14ac:dyDescent="0.25">
      <c r="A268" s="182">
        <f>'Fornitori-Costi'!A71</f>
        <v>0</v>
      </c>
      <c r="B268" s="182" t="str">
        <f>'Fornitori-Costi'!C71</f>
        <v/>
      </c>
      <c r="C268" s="182">
        <f>'Fornitori-Costi'!B71</f>
        <v>0</v>
      </c>
      <c r="D268" s="182">
        <f>'Fornitori-Costi'!E71</f>
        <v>0</v>
      </c>
      <c r="E268" s="17">
        <f>'Fornitori-Costi'!N71</f>
        <v>0</v>
      </c>
    </row>
    <row r="269" spans="1:5" x14ac:dyDescent="0.25">
      <c r="A269" s="182">
        <f>'Fornitori-Costi'!A72</f>
        <v>0</v>
      </c>
      <c r="B269" s="182" t="str">
        <f>'Fornitori-Costi'!C72</f>
        <v/>
      </c>
      <c r="C269" s="182">
        <f>'Fornitori-Costi'!B72</f>
        <v>0</v>
      </c>
      <c r="D269" s="182">
        <f>'Fornitori-Costi'!E72</f>
        <v>0</v>
      </c>
      <c r="E269" s="17">
        <f>'Fornitori-Costi'!N72</f>
        <v>0</v>
      </c>
    </row>
    <row r="270" spans="1:5" x14ac:dyDescent="0.25">
      <c r="A270" s="182">
        <f>'Fornitori-Costi'!A73</f>
        <v>0</v>
      </c>
      <c r="B270" s="182" t="str">
        <f>'Fornitori-Costi'!C73</f>
        <v/>
      </c>
      <c r="C270" s="182">
        <f>'Fornitori-Costi'!B73</f>
        <v>0</v>
      </c>
      <c r="D270" s="182">
        <f>'Fornitori-Costi'!E73</f>
        <v>0</v>
      </c>
      <c r="E270" s="17">
        <f>'Fornitori-Costi'!N73</f>
        <v>0</v>
      </c>
    </row>
    <row r="271" spans="1:5" x14ac:dyDescent="0.25">
      <c r="A271" s="182">
        <f>'Fornitori-Costi'!A74</f>
        <v>0</v>
      </c>
      <c r="B271" s="182" t="str">
        <f>'Fornitori-Costi'!C74</f>
        <v/>
      </c>
      <c r="C271" s="182">
        <f>'Fornitori-Costi'!B74</f>
        <v>0</v>
      </c>
      <c r="D271" s="182">
        <f>'Fornitori-Costi'!E74</f>
        <v>0</v>
      </c>
      <c r="E271" s="17">
        <f>'Fornitori-Costi'!N74</f>
        <v>0</v>
      </c>
    </row>
    <row r="272" spans="1:5" x14ac:dyDescent="0.25">
      <c r="A272" s="182">
        <f>'Fornitori-Costi'!A75</f>
        <v>0</v>
      </c>
      <c r="B272" s="182" t="str">
        <f>'Fornitori-Costi'!C75</f>
        <v/>
      </c>
      <c r="C272" s="182">
        <f>'Fornitori-Costi'!B75</f>
        <v>0</v>
      </c>
      <c r="D272" s="182">
        <f>'Fornitori-Costi'!E75</f>
        <v>0</v>
      </c>
      <c r="E272" s="17">
        <f>'Fornitori-Costi'!N75</f>
        <v>0</v>
      </c>
    </row>
    <row r="273" spans="1:5" x14ac:dyDescent="0.25">
      <c r="A273" s="182">
        <f>'Fornitori-Costi'!A76</f>
        <v>0</v>
      </c>
      <c r="B273" s="182" t="str">
        <f>'Fornitori-Costi'!C76</f>
        <v/>
      </c>
      <c r="C273" s="182">
        <f>'Fornitori-Costi'!B76</f>
        <v>0</v>
      </c>
      <c r="D273" s="182">
        <f>'Fornitori-Costi'!E76</f>
        <v>0</v>
      </c>
      <c r="E273" s="17">
        <f>'Fornitori-Costi'!N76</f>
        <v>0</v>
      </c>
    </row>
    <row r="274" spans="1:5" x14ac:dyDescent="0.25">
      <c r="A274" s="182">
        <f>'Fornitori-Costi'!A77</f>
        <v>0</v>
      </c>
      <c r="B274" s="182" t="str">
        <f>'Fornitori-Costi'!C77</f>
        <v/>
      </c>
      <c r="C274" s="182">
        <f>'Fornitori-Costi'!B77</f>
        <v>0</v>
      </c>
      <c r="D274" s="182">
        <f>'Fornitori-Costi'!E77</f>
        <v>0</v>
      </c>
      <c r="E274" s="17">
        <f>'Fornitori-Costi'!N77</f>
        <v>0</v>
      </c>
    </row>
    <row r="275" spans="1:5" x14ac:dyDescent="0.25">
      <c r="A275" s="182">
        <f>'Fornitori-Costi'!A78</f>
        <v>0</v>
      </c>
      <c r="B275" s="182" t="str">
        <f>'Fornitori-Costi'!C78</f>
        <v/>
      </c>
      <c r="C275" s="182">
        <f>'Fornitori-Costi'!B78</f>
        <v>0</v>
      </c>
      <c r="D275" s="182">
        <f>'Fornitori-Costi'!E78</f>
        <v>0</v>
      </c>
      <c r="E275" s="17">
        <f>'Fornitori-Costi'!N78</f>
        <v>0</v>
      </c>
    </row>
    <row r="276" spans="1:5" x14ac:dyDescent="0.25">
      <c r="A276" s="182">
        <f>'Fornitori-Costi'!A79</f>
        <v>0</v>
      </c>
      <c r="B276" s="182" t="str">
        <f>'Fornitori-Costi'!C79</f>
        <v/>
      </c>
      <c r="C276" s="182">
        <f>'Fornitori-Costi'!B79</f>
        <v>0</v>
      </c>
      <c r="D276" s="182">
        <f>'Fornitori-Costi'!E79</f>
        <v>0</v>
      </c>
      <c r="E276" s="17">
        <f>'Fornitori-Costi'!N79</f>
        <v>0</v>
      </c>
    </row>
    <row r="277" spans="1:5" x14ac:dyDescent="0.25">
      <c r="A277" s="182">
        <f>'Fornitori-Costi'!A80</f>
        <v>0</v>
      </c>
      <c r="B277" s="182" t="str">
        <f>'Fornitori-Costi'!C80</f>
        <v/>
      </c>
      <c r="C277" s="182">
        <f>'Fornitori-Costi'!B80</f>
        <v>0</v>
      </c>
      <c r="D277" s="182">
        <f>'Fornitori-Costi'!E80</f>
        <v>0</v>
      </c>
      <c r="E277" s="17">
        <f>'Fornitori-Costi'!N80</f>
        <v>0</v>
      </c>
    </row>
    <row r="278" spans="1:5" x14ac:dyDescent="0.25">
      <c r="A278" s="182">
        <f>'Fornitori-Costi'!A81</f>
        <v>0</v>
      </c>
      <c r="B278" s="182" t="str">
        <f>'Fornitori-Costi'!C81</f>
        <v/>
      </c>
      <c r="C278" s="182">
        <f>'Fornitori-Costi'!B81</f>
        <v>0</v>
      </c>
      <c r="D278" s="182">
        <f>'Fornitori-Costi'!E81</f>
        <v>0</v>
      </c>
      <c r="E278" s="17">
        <f>'Fornitori-Costi'!N81</f>
        <v>0</v>
      </c>
    </row>
    <row r="279" spans="1:5" x14ac:dyDescent="0.25">
      <c r="A279" s="182">
        <f>'Fornitori-Costi'!A82</f>
        <v>0</v>
      </c>
      <c r="B279" s="182" t="str">
        <f>'Fornitori-Costi'!C82</f>
        <v/>
      </c>
      <c r="C279" s="182">
        <f>'Fornitori-Costi'!B82</f>
        <v>0</v>
      </c>
      <c r="D279" s="182">
        <f>'Fornitori-Costi'!E82</f>
        <v>0</v>
      </c>
      <c r="E279" s="17">
        <f>'Fornitori-Costi'!N82</f>
        <v>0</v>
      </c>
    </row>
    <row r="280" spans="1:5" x14ac:dyDescent="0.25">
      <c r="A280" s="182">
        <f>'Fornitori-Costi'!A83</f>
        <v>0</v>
      </c>
      <c r="B280" s="182" t="str">
        <f>'Fornitori-Costi'!C83</f>
        <v/>
      </c>
      <c r="C280" s="182">
        <f>'Fornitori-Costi'!B83</f>
        <v>0</v>
      </c>
      <c r="D280" s="182">
        <f>'Fornitori-Costi'!E83</f>
        <v>0</v>
      </c>
      <c r="E280" s="17">
        <f>'Fornitori-Costi'!N83</f>
        <v>0</v>
      </c>
    </row>
    <row r="281" spans="1:5" x14ac:dyDescent="0.25">
      <c r="A281" s="182">
        <f>'Fornitori-Costi'!A84</f>
        <v>0</v>
      </c>
      <c r="B281" s="182" t="str">
        <f>'Fornitori-Costi'!C84</f>
        <v/>
      </c>
      <c r="C281" s="182">
        <f>'Fornitori-Costi'!B84</f>
        <v>0</v>
      </c>
      <c r="D281" s="182">
        <f>'Fornitori-Costi'!E84</f>
        <v>0</v>
      </c>
      <c r="E281" s="17">
        <f>'Fornitori-Costi'!N84</f>
        <v>0</v>
      </c>
    </row>
    <row r="282" spans="1:5" x14ac:dyDescent="0.25">
      <c r="A282" s="182">
        <f>'Fornitori-Costi'!A85</f>
        <v>0</v>
      </c>
      <c r="B282" s="182" t="str">
        <f>'Fornitori-Costi'!C85</f>
        <v/>
      </c>
      <c r="C282" s="182">
        <f>'Fornitori-Costi'!B85</f>
        <v>0</v>
      </c>
      <c r="D282" s="182">
        <f>'Fornitori-Costi'!E85</f>
        <v>0</v>
      </c>
      <c r="E282" s="17">
        <f>'Fornitori-Costi'!N85</f>
        <v>0</v>
      </c>
    </row>
    <row r="283" spans="1:5" x14ac:dyDescent="0.25">
      <c r="A283" s="182">
        <f>'Fornitori-Costi'!A86</f>
        <v>0</v>
      </c>
      <c r="B283" s="182" t="str">
        <f>'Fornitori-Costi'!C86</f>
        <v/>
      </c>
      <c r="C283" s="182">
        <f>'Fornitori-Costi'!B86</f>
        <v>0</v>
      </c>
      <c r="D283" s="182">
        <f>'Fornitori-Costi'!E86</f>
        <v>0</v>
      </c>
      <c r="E283" s="17">
        <f>'Fornitori-Costi'!N86</f>
        <v>0</v>
      </c>
    </row>
    <row r="284" spans="1:5" x14ac:dyDescent="0.25">
      <c r="A284" s="182">
        <f>'Fornitori-Costi'!A87</f>
        <v>0</v>
      </c>
      <c r="B284" s="182" t="str">
        <f>'Fornitori-Costi'!C87</f>
        <v/>
      </c>
      <c r="C284" s="182">
        <f>'Fornitori-Costi'!B87</f>
        <v>0</v>
      </c>
      <c r="D284" s="182">
        <f>'Fornitori-Costi'!E87</f>
        <v>0</v>
      </c>
      <c r="E284" s="17">
        <f>'Fornitori-Costi'!N87</f>
        <v>0</v>
      </c>
    </row>
    <row r="285" spans="1:5" x14ac:dyDescent="0.25">
      <c r="A285" s="182">
        <f>'Fornitori-Costi'!A88</f>
        <v>0</v>
      </c>
      <c r="B285" s="182" t="str">
        <f>'Fornitori-Costi'!C88</f>
        <v/>
      </c>
      <c r="C285" s="182">
        <f>'Fornitori-Costi'!B88</f>
        <v>0</v>
      </c>
      <c r="D285" s="182">
        <f>'Fornitori-Costi'!E88</f>
        <v>0</v>
      </c>
      <c r="E285" s="17">
        <f>'Fornitori-Costi'!N88</f>
        <v>0</v>
      </c>
    </row>
    <row r="286" spans="1:5" x14ac:dyDescent="0.25">
      <c r="A286" s="182">
        <f>'Fornitori-Costi'!A89</f>
        <v>0</v>
      </c>
      <c r="B286" s="182" t="str">
        <f>'Fornitori-Costi'!C89</f>
        <v/>
      </c>
      <c r="C286" s="182">
        <f>'Fornitori-Costi'!B89</f>
        <v>0</v>
      </c>
      <c r="D286" s="182">
        <f>'Fornitori-Costi'!E89</f>
        <v>0</v>
      </c>
      <c r="E286" s="17">
        <f>'Fornitori-Costi'!N89</f>
        <v>0</v>
      </c>
    </row>
    <row r="287" spans="1:5" x14ac:dyDescent="0.25">
      <c r="A287" s="182">
        <f>'Fornitori-Costi'!A90</f>
        <v>0</v>
      </c>
      <c r="B287" s="182" t="str">
        <f>'Fornitori-Costi'!C90</f>
        <v/>
      </c>
      <c r="C287" s="182">
        <f>'Fornitori-Costi'!B90</f>
        <v>0</v>
      </c>
      <c r="D287" s="182">
        <f>'Fornitori-Costi'!E90</f>
        <v>0</v>
      </c>
      <c r="E287" s="17">
        <f>'Fornitori-Costi'!N90</f>
        <v>0</v>
      </c>
    </row>
    <row r="288" spans="1:5" x14ac:dyDescent="0.25">
      <c r="A288" s="182">
        <f>'Fornitori-Costi'!A91</f>
        <v>0</v>
      </c>
      <c r="B288" s="182" t="str">
        <f>'Fornitori-Costi'!C91</f>
        <v/>
      </c>
      <c r="C288" s="182">
        <f>'Fornitori-Costi'!B91</f>
        <v>0</v>
      </c>
      <c r="D288" s="182">
        <f>'Fornitori-Costi'!E91</f>
        <v>0</v>
      </c>
      <c r="E288" s="17">
        <f>'Fornitori-Costi'!N91</f>
        <v>0</v>
      </c>
    </row>
    <row r="289" spans="1:5" x14ac:dyDescent="0.25">
      <c r="A289" s="182">
        <f>'Fornitori-Costi'!A92</f>
        <v>0</v>
      </c>
      <c r="B289" s="182" t="str">
        <f>'Fornitori-Costi'!C92</f>
        <v/>
      </c>
      <c r="C289" s="182">
        <f>'Fornitori-Costi'!B92</f>
        <v>0</v>
      </c>
      <c r="D289" s="182">
        <f>'Fornitori-Costi'!E92</f>
        <v>0</v>
      </c>
      <c r="E289" s="17">
        <f>'Fornitori-Costi'!N92</f>
        <v>0</v>
      </c>
    </row>
    <row r="290" spans="1:5" x14ac:dyDescent="0.25">
      <c r="A290" s="182">
        <f>'Fornitori-Costi'!A93</f>
        <v>0</v>
      </c>
      <c r="B290" s="182" t="str">
        <f>'Fornitori-Costi'!C93</f>
        <v/>
      </c>
      <c r="C290" s="182">
        <f>'Fornitori-Costi'!B93</f>
        <v>0</v>
      </c>
      <c r="D290" s="182">
        <f>'Fornitori-Costi'!E93</f>
        <v>0</v>
      </c>
      <c r="E290" s="17">
        <f>'Fornitori-Costi'!N93</f>
        <v>0</v>
      </c>
    </row>
    <row r="291" spans="1:5" x14ac:dyDescent="0.25">
      <c r="A291" s="182">
        <f>'Fornitori-Costi'!A94</f>
        <v>0</v>
      </c>
      <c r="B291" s="182" t="str">
        <f>'Fornitori-Costi'!C94</f>
        <v/>
      </c>
      <c r="C291" s="182">
        <f>'Fornitori-Costi'!B94</f>
        <v>0</v>
      </c>
      <c r="D291" s="182">
        <f>'Fornitori-Costi'!E94</f>
        <v>0</v>
      </c>
      <c r="E291" s="17">
        <f>'Fornitori-Costi'!N94</f>
        <v>0</v>
      </c>
    </row>
    <row r="292" spans="1:5" x14ac:dyDescent="0.25">
      <c r="A292" s="182">
        <f>'Fornitori-Costi'!A95</f>
        <v>0</v>
      </c>
      <c r="B292" s="182" t="str">
        <f>'Fornitori-Costi'!C95</f>
        <v/>
      </c>
      <c r="C292" s="182">
        <f>'Fornitori-Costi'!B95</f>
        <v>0</v>
      </c>
      <c r="D292" s="182">
        <f>'Fornitori-Costi'!E95</f>
        <v>0</v>
      </c>
      <c r="E292" s="17">
        <f>'Fornitori-Costi'!N95</f>
        <v>0</v>
      </c>
    </row>
    <row r="293" spans="1:5" x14ac:dyDescent="0.25">
      <c r="A293" s="182">
        <f>'Fornitori-Costi'!A96</f>
        <v>0</v>
      </c>
      <c r="B293" s="182" t="str">
        <f>'Fornitori-Costi'!C96</f>
        <v/>
      </c>
      <c r="C293" s="182">
        <f>'Fornitori-Costi'!B96</f>
        <v>0</v>
      </c>
      <c r="D293" s="182">
        <f>'Fornitori-Costi'!E96</f>
        <v>0</v>
      </c>
      <c r="E293" s="17">
        <f>'Fornitori-Costi'!N96</f>
        <v>0</v>
      </c>
    </row>
    <row r="294" spans="1:5" x14ac:dyDescent="0.25">
      <c r="A294" s="182">
        <f>'Fornitori-Costi'!A97</f>
        <v>0</v>
      </c>
      <c r="B294" s="182" t="str">
        <f>'Fornitori-Costi'!C97</f>
        <v/>
      </c>
      <c r="C294" s="182">
        <f>'Fornitori-Costi'!B97</f>
        <v>0</v>
      </c>
      <c r="D294" s="182">
        <f>'Fornitori-Costi'!E97</f>
        <v>0</v>
      </c>
      <c r="E294" s="17">
        <f>'Fornitori-Costi'!N97</f>
        <v>0</v>
      </c>
    </row>
    <row r="295" spans="1:5" x14ac:dyDescent="0.25">
      <c r="A295" s="182">
        <f>'Fornitori-Costi'!A98</f>
        <v>0</v>
      </c>
      <c r="B295" s="182" t="str">
        <f>'Fornitori-Costi'!C98</f>
        <v/>
      </c>
      <c r="C295" s="182">
        <f>'Fornitori-Costi'!B98</f>
        <v>0</v>
      </c>
      <c r="D295" s="182">
        <f>'Fornitori-Costi'!E98</f>
        <v>0</v>
      </c>
      <c r="E295" s="17">
        <f>'Fornitori-Costi'!N98</f>
        <v>0</v>
      </c>
    </row>
    <row r="296" spans="1:5" x14ac:dyDescent="0.25">
      <c r="A296" s="182">
        <f>'Fornitori-Costi'!A99</f>
        <v>0</v>
      </c>
      <c r="B296" s="182" t="str">
        <f>'Fornitori-Costi'!C99</f>
        <v/>
      </c>
      <c r="C296" s="182">
        <f>'Fornitori-Costi'!B99</f>
        <v>0</v>
      </c>
      <c r="D296" s="182">
        <f>'Fornitori-Costi'!E99</f>
        <v>0</v>
      </c>
      <c r="E296" s="17">
        <f>'Fornitori-Costi'!N99</f>
        <v>0</v>
      </c>
    </row>
    <row r="297" spans="1:5" x14ac:dyDescent="0.25">
      <c r="A297" s="182">
        <f>'Fornitori-Costi'!A100</f>
        <v>0</v>
      </c>
      <c r="B297" s="182" t="str">
        <f>'Fornitori-Costi'!C100</f>
        <v/>
      </c>
      <c r="C297" s="182">
        <f>'Fornitori-Costi'!B100</f>
        <v>0</v>
      </c>
      <c r="D297" s="182">
        <f>'Fornitori-Costi'!E100</f>
        <v>0</v>
      </c>
      <c r="E297" s="17">
        <f>'Fornitori-Costi'!N100</f>
        <v>0</v>
      </c>
    </row>
    <row r="298" spans="1:5" x14ac:dyDescent="0.25">
      <c r="A298" s="182">
        <f>'Fornitori-Costi'!A101</f>
        <v>0</v>
      </c>
      <c r="B298" s="182" t="str">
        <f>'Fornitori-Costi'!C101</f>
        <v/>
      </c>
      <c r="C298" s="182">
        <f>'Fornitori-Costi'!B101</f>
        <v>0</v>
      </c>
      <c r="D298" s="182">
        <f>'Fornitori-Costi'!E101</f>
        <v>0</v>
      </c>
      <c r="E298" s="17">
        <f>'Fornitori-Costi'!N101</f>
        <v>0</v>
      </c>
    </row>
    <row r="299" spans="1:5" x14ac:dyDescent="0.25">
      <c r="A299" s="182">
        <f>'Fornitori-Costi'!A102</f>
        <v>0</v>
      </c>
      <c r="B299" s="182" t="str">
        <f>'Fornitori-Costi'!C102</f>
        <v/>
      </c>
      <c r="C299" s="182">
        <f>'Fornitori-Costi'!B102</f>
        <v>0</v>
      </c>
      <c r="D299" s="182">
        <f>'Fornitori-Costi'!E102</f>
        <v>0</v>
      </c>
      <c r="E299" s="17">
        <f>'Fornitori-Costi'!N102</f>
        <v>0</v>
      </c>
    </row>
    <row r="300" spans="1:5" x14ac:dyDescent="0.25">
      <c r="A300" s="182">
        <f>'Fornitori-Costi'!A103</f>
        <v>0</v>
      </c>
      <c r="B300" s="182" t="str">
        <f>'Fornitori-Costi'!C103</f>
        <v/>
      </c>
      <c r="C300" s="182">
        <f>'Fornitori-Costi'!B103</f>
        <v>0</v>
      </c>
      <c r="D300" s="182">
        <f>'Fornitori-Costi'!E103</f>
        <v>0</v>
      </c>
      <c r="E300" s="17">
        <f>'Fornitori-Costi'!N103</f>
        <v>0</v>
      </c>
    </row>
    <row r="301" spans="1:5" x14ac:dyDescent="0.25">
      <c r="A301" s="182">
        <f>'Fornitori-Costi'!A104</f>
        <v>0</v>
      </c>
      <c r="B301" s="182" t="str">
        <f>'Fornitori-Costi'!C104</f>
        <v/>
      </c>
      <c r="C301" s="182">
        <f>'Fornitori-Costi'!B104</f>
        <v>0</v>
      </c>
      <c r="D301" s="182">
        <f>'Fornitori-Costi'!E104</f>
        <v>0</v>
      </c>
      <c r="E301" s="17">
        <f>'Fornitori-Costi'!N104</f>
        <v>0</v>
      </c>
    </row>
    <row r="302" spans="1:5" x14ac:dyDescent="0.25">
      <c r="A302" s="183">
        <f>'Cespiti - Costi'!A5</f>
        <v>0</v>
      </c>
      <c r="B302" s="183" t="str">
        <f>'Cespiti - Costi'!C5</f>
        <v/>
      </c>
      <c r="C302" s="183">
        <f>'Cespiti - Costi'!B5</f>
        <v>0</v>
      </c>
      <c r="D302" s="183">
        <f>'Cespiti - Costi'!B5</f>
        <v>0</v>
      </c>
      <c r="E302" s="32">
        <f>'Cespiti - Costi'!H5</f>
        <v>0</v>
      </c>
    </row>
    <row r="303" spans="1:5" x14ac:dyDescent="0.25">
      <c r="A303" s="183">
        <f>'Cespiti - Costi'!A6</f>
        <v>0</v>
      </c>
      <c r="B303" s="183" t="str">
        <f>'Cespiti - Costi'!C6</f>
        <v/>
      </c>
      <c r="C303" s="183">
        <f>'Cespiti - Costi'!B6</f>
        <v>0</v>
      </c>
      <c r="D303" s="183">
        <f>'Cespiti - Costi'!B6</f>
        <v>0</v>
      </c>
      <c r="E303" s="32">
        <f>'Cespiti - Costi'!H6</f>
        <v>0</v>
      </c>
    </row>
    <row r="304" spans="1:5" x14ac:dyDescent="0.25">
      <c r="A304" s="183">
        <f>'Cespiti - Costi'!A7</f>
        <v>0</v>
      </c>
      <c r="B304" s="183" t="str">
        <f>'Cespiti - Costi'!C7</f>
        <v/>
      </c>
      <c r="C304" s="183">
        <f>'Cespiti - Costi'!B7</f>
        <v>0</v>
      </c>
      <c r="D304" s="183">
        <f>'Cespiti - Costi'!B7</f>
        <v>0</v>
      </c>
      <c r="E304" s="32">
        <f>'Cespiti - Costi'!H7</f>
        <v>0</v>
      </c>
    </row>
    <row r="305" spans="1:5" x14ac:dyDescent="0.25">
      <c r="A305" s="183">
        <f>'Cespiti - Costi'!A8</f>
        <v>0</v>
      </c>
      <c r="B305" s="183" t="str">
        <f>'Cespiti - Costi'!C8</f>
        <v/>
      </c>
      <c r="C305" s="183">
        <f>'Cespiti - Costi'!B8</f>
        <v>0</v>
      </c>
      <c r="D305" s="183">
        <f>'Cespiti - Costi'!B8</f>
        <v>0</v>
      </c>
      <c r="E305" s="32">
        <f>'Cespiti - Costi'!H8</f>
        <v>0</v>
      </c>
    </row>
    <row r="306" spans="1:5" x14ac:dyDescent="0.25">
      <c r="A306" s="183">
        <f>'Cespiti - Costi'!A9</f>
        <v>0</v>
      </c>
      <c r="B306" s="183" t="str">
        <f>'Cespiti - Costi'!C9</f>
        <v/>
      </c>
      <c r="C306" s="183">
        <f>'Cespiti - Costi'!B9</f>
        <v>0</v>
      </c>
      <c r="D306" s="183">
        <f>'Cespiti - Costi'!B9</f>
        <v>0</v>
      </c>
      <c r="E306" s="32">
        <f>'Cespiti - Costi'!H9</f>
        <v>0</v>
      </c>
    </row>
    <row r="307" spans="1:5" x14ac:dyDescent="0.25">
      <c r="A307" s="183">
        <f>'Cespiti - Costi'!A10</f>
        <v>0</v>
      </c>
      <c r="B307" s="183" t="str">
        <f>'Cespiti - Costi'!C10</f>
        <v/>
      </c>
      <c r="C307" s="183">
        <f>'Cespiti - Costi'!B10</f>
        <v>0</v>
      </c>
      <c r="D307" s="183">
        <f>'Cespiti - Costi'!B10</f>
        <v>0</v>
      </c>
      <c r="E307" s="32">
        <f>'Cespiti - Costi'!H10</f>
        <v>0</v>
      </c>
    </row>
    <row r="308" spans="1:5" x14ac:dyDescent="0.25">
      <c r="A308" s="183">
        <f>'Cespiti - Costi'!A11</f>
        <v>0</v>
      </c>
      <c r="B308" s="183" t="str">
        <f>'Cespiti - Costi'!C11</f>
        <v/>
      </c>
      <c r="C308" s="183">
        <f>'Cespiti - Costi'!B11</f>
        <v>0</v>
      </c>
      <c r="D308" s="183">
        <f>'Cespiti - Costi'!B11</f>
        <v>0</v>
      </c>
      <c r="E308" s="32">
        <f>'Cespiti - Costi'!H11</f>
        <v>0</v>
      </c>
    </row>
    <row r="309" spans="1:5" x14ac:dyDescent="0.25">
      <c r="A309" s="183">
        <f>'Cespiti - Costi'!A12</f>
        <v>0</v>
      </c>
      <c r="B309" s="183" t="str">
        <f>'Cespiti - Costi'!C12</f>
        <v/>
      </c>
      <c r="C309" s="183">
        <f>'Cespiti - Costi'!B12</f>
        <v>0</v>
      </c>
      <c r="D309" s="183">
        <f>'Cespiti - Costi'!B12</f>
        <v>0</v>
      </c>
      <c r="E309" s="32">
        <f>'Cespiti - Costi'!H12</f>
        <v>0</v>
      </c>
    </row>
    <row r="310" spans="1:5" x14ac:dyDescent="0.25">
      <c r="A310" s="183">
        <f>'Cespiti - Costi'!A13</f>
        <v>0</v>
      </c>
      <c r="B310" s="183" t="str">
        <f>'Cespiti - Costi'!C13</f>
        <v/>
      </c>
      <c r="C310" s="183">
        <f>'Cespiti - Costi'!B13</f>
        <v>0</v>
      </c>
      <c r="D310" s="183">
        <f>'Cespiti - Costi'!B13</f>
        <v>0</v>
      </c>
      <c r="E310" s="32">
        <f>'Cespiti - Costi'!H13</f>
        <v>0</v>
      </c>
    </row>
    <row r="311" spans="1:5" x14ac:dyDescent="0.25">
      <c r="A311" s="183">
        <f>'Cespiti - Costi'!A14</f>
        <v>0</v>
      </c>
      <c r="B311" s="183" t="str">
        <f>'Cespiti - Costi'!C14</f>
        <v/>
      </c>
      <c r="C311" s="183">
        <f>'Cespiti - Costi'!B14</f>
        <v>0</v>
      </c>
      <c r="D311" s="183">
        <f>'Cespiti - Costi'!B14</f>
        <v>0</v>
      </c>
      <c r="E311" s="32">
        <f>'Cespiti - Costi'!H14</f>
        <v>0</v>
      </c>
    </row>
    <row r="312" spans="1:5" x14ac:dyDescent="0.25">
      <c r="A312" s="183">
        <f>'Cespiti - Costi'!A15</f>
        <v>0</v>
      </c>
      <c r="B312" s="183" t="str">
        <f>'Cespiti - Costi'!C15</f>
        <v/>
      </c>
      <c r="C312" s="183">
        <f>'Cespiti - Costi'!B15</f>
        <v>0</v>
      </c>
      <c r="D312" s="183">
        <f>'Cespiti - Costi'!B15</f>
        <v>0</v>
      </c>
      <c r="E312" s="32">
        <f>'Cespiti - Costi'!H15</f>
        <v>0</v>
      </c>
    </row>
    <row r="313" spans="1:5" x14ac:dyDescent="0.25">
      <c r="A313" s="183">
        <f>'Cespiti - Costi'!A16</f>
        <v>0</v>
      </c>
      <c r="B313" s="183" t="str">
        <f>'Cespiti - Costi'!C16</f>
        <v/>
      </c>
      <c r="C313" s="183">
        <f>'Cespiti - Costi'!B16</f>
        <v>0</v>
      </c>
      <c r="D313" s="183">
        <f>'Cespiti - Costi'!B16</f>
        <v>0</v>
      </c>
      <c r="E313" s="32">
        <f>'Cespiti - Costi'!H16</f>
        <v>0</v>
      </c>
    </row>
    <row r="314" spans="1:5" x14ac:dyDescent="0.25">
      <c r="A314" s="183">
        <f>'Cespiti - Costi'!A17</f>
        <v>0</v>
      </c>
      <c r="B314" s="183" t="str">
        <f>'Cespiti - Costi'!C17</f>
        <v/>
      </c>
      <c r="C314" s="183">
        <f>'Cespiti - Costi'!B17</f>
        <v>0</v>
      </c>
      <c r="D314" s="183">
        <f>'Cespiti - Costi'!B17</f>
        <v>0</v>
      </c>
      <c r="E314" s="32">
        <f>'Cespiti - Costi'!H17</f>
        <v>0</v>
      </c>
    </row>
    <row r="315" spans="1:5" x14ac:dyDescent="0.25">
      <c r="A315" s="183">
        <f>'Cespiti - Costi'!A18</f>
        <v>0</v>
      </c>
      <c r="B315" s="183" t="str">
        <f>'Cespiti - Costi'!C18</f>
        <v/>
      </c>
      <c r="C315" s="183">
        <f>'Cespiti - Costi'!B18</f>
        <v>0</v>
      </c>
      <c r="D315" s="183">
        <f>'Cespiti - Costi'!B18</f>
        <v>0</v>
      </c>
      <c r="E315" s="32">
        <f>'Cespiti - Costi'!H18</f>
        <v>0</v>
      </c>
    </row>
    <row r="316" spans="1:5" x14ac:dyDescent="0.25">
      <c r="A316" s="183">
        <f>'Cespiti - Costi'!A19</f>
        <v>0</v>
      </c>
      <c r="B316" s="183" t="str">
        <f>'Cespiti - Costi'!C19</f>
        <v/>
      </c>
      <c r="C316" s="183">
        <f>'Cespiti - Costi'!B19</f>
        <v>0</v>
      </c>
      <c r="D316" s="183">
        <f>'Cespiti - Costi'!B19</f>
        <v>0</v>
      </c>
      <c r="E316" s="32">
        <f>'Cespiti - Costi'!H19</f>
        <v>0</v>
      </c>
    </row>
    <row r="317" spans="1:5" x14ac:dyDescent="0.25">
      <c r="A317" s="183">
        <f>'Cespiti - Costi'!A20</f>
        <v>0</v>
      </c>
      <c r="B317" s="183" t="str">
        <f>'Cespiti - Costi'!C20</f>
        <v/>
      </c>
      <c r="C317" s="183">
        <f>'Cespiti - Costi'!B20</f>
        <v>0</v>
      </c>
      <c r="D317" s="183">
        <f>'Cespiti - Costi'!B20</f>
        <v>0</v>
      </c>
      <c r="E317" s="32">
        <f>'Cespiti - Costi'!H20</f>
        <v>0</v>
      </c>
    </row>
    <row r="318" spans="1:5" x14ac:dyDescent="0.25">
      <c r="A318" s="183">
        <f>'Cespiti - Costi'!A21</f>
        <v>0</v>
      </c>
      <c r="B318" s="183" t="str">
        <f>'Cespiti - Costi'!C21</f>
        <v/>
      </c>
      <c r="C318" s="183">
        <f>'Cespiti - Costi'!B21</f>
        <v>0</v>
      </c>
      <c r="D318" s="183">
        <f>'Cespiti - Costi'!B21</f>
        <v>0</v>
      </c>
      <c r="E318" s="32">
        <f>'Cespiti - Costi'!H21</f>
        <v>0</v>
      </c>
    </row>
    <row r="319" spans="1:5" x14ac:dyDescent="0.25">
      <c r="A319" s="183">
        <f>'Cespiti - Costi'!A22</f>
        <v>0</v>
      </c>
      <c r="B319" s="183" t="str">
        <f>'Cespiti - Costi'!C22</f>
        <v/>
      </c>
      <c r="C319" s="183">
        <f>'Cespiti - Costi'!B22</f>
        <v>0</v>
      </c>
      <c r="D319" s="183">
        <f>'Cespiti - Costi'!B22</f>
        <v>0</v>
      </c>
      <c r="E319" s="32">
        <f>'Cespiti - Costi'!H22</f>
        <v>0</v>
      </c>
    </row>
    <row r="320" spans="1:5" x14ac:dyDescent="0.25">
      <c r="A320" s="183">
        <f>'Cespiti - Costi'!A23</f>
        <v>0</v>
      </c>
      <c r="B320" s="183" t="str">
        <f>'Cespiti - Costi'!C23</f>
        <v/>
      </c>
      <c r="C320" s="183">
        <f>'Cespiti - Costi'!B23</f>
        <v>0</v>
      </c>
      <c r="D320" s="183">
        <f>'Cespiti - Costi'!B23</f>
        <v>0</v>
      </c>
      <c r="E320" s="32">
        <f>'Cespiti - Costi'!H23</f>
        <v>0</v>
      </c>
    </row>
    <row r="321" spans="1:5" x14ac:dyDescent="0.25">
      <c r="A321" s="183">
        <f>'Cespiti - Costi'!A24</f>
        <v>0</v>
      </c>
      <c r="B321" s="183" t="str">
        <f>'Cespiti - Costi'!C24</f>
        <v/>
      </c>
      <c r="C321" s="183">
        <f>'Cespiti - Costi'!B24</f>
        <v>0</v>
      </c>
      <c r="D321" s="183">
        <f>'Cespiti - Costi'!B24</f>
        <v>0</v>
      </c>
      <c r="E321" s="32">
        <f>'Cespiti - Costi'!H24</f>
        <v>0</v>
      </c>
    </row>
    <row r="322" spans="1:5" x14ac:dyDescent="0.25">
      <c r="A322" s="183">
        <f>'Cespiti - Costi'!A25</f>
        <v>0</v>
      </c>
      <c r="B322" s="183" t="str">
        <f>'Cespiti - Costi'!C25</f>
        <v/>
      </c>
      <c r="C322" s="183">
        <f>'Cespiti - Costi'!B25</f>
        <v>0</v>
      </c>
      <c r="D322" s="183">
        <f>'Cespiti - Costi'!B25</f>
        <v>0</v>
      </c>
      <c r="E322" s="32">
        <f>'Cespiti - Costi'!H25</f>
        <v>0</v>
      </c>
    </row>
    <row r="323" spans="1:5" x14ac:dyDescent="0.25">
      <c r="A323" s="183">
        <f>'Cespiti - Costi'!A26</f>
        <v>0</v>
      </c>
      <c r="B323" s="183" t="str">
        <f>'Cespiti - Costi'!C26</f>
        <v/>
      </c>
      <c r="C323" s="183">
        <f>'Cespiti - Costi'!B26</f>
        <v>0</v>
      </c>
      <c r="D323" s="183">
        <f>'Cespiti - Costi'!B26</f>
        <v>0</v>
      </c>
      <c r="E323" s="32">
        <f>'Cespiti - Costi'!H26</f>
        <v>0</v>
      </c>
    </row>
    <row r="324" spans="1:5" x14ac:dyDescent="0.25">
      <c r="A324" s="183">
        <f>'Cespiti - Costi'!A27</f>
        <v>0</v>
      </c>
      <c r="B324" s="183" t="str">
        <f>'Cespiti - Costi'!C27</f>
        <v/>
      </c>
      <c r="C324" s="183">
        <f>'Cespiti - Costi'!B27</f>
        <v>0</v>
      </c>
      <c r="D324" s="183">
        <f>'Cespiti - Costi'!B27</f>
        <v>0</v>
      </c>
      <c r="E324" s="32">
        <f>'Cespiti - Costi'!H27</f>
        <v>0</v>
      </c>
    </row>
    <row r="325" spans="1:5" x14ac:dyDescent="0.25">
      <c r="A325" s="183">
        <f>'Cespiti - Costi'!A28</f>
        <v>0</v>
      </c>
      <c r="B325" s="183" t="str">
        <f>'Cespiti - Costi'!C28</f>
        <v/>
      </c>
      <c r="C325" s="183">
        <f>'Cespiti - Costi'!B28</f>
        <v>0</v>
      </c>
      <c r="D325" s="183">
        <f>'Cespiti - Costi'!B28</f>
        <v>0</v>
      </c>
      <c r="E325" s="32">
        <f>'Cespiti - Costi'!H28</f>
        <v>0</v>
      </c>
    </row>
    <row r="326" spans="1:5" x14ac:dyDescent="0.25">
      <c r="A326" s="183">
        <f>'Cespiti - Costi'!A29</f>
        <v>0</v>
      </c>
      <c r="B326" s="183" t="str">
        <f>'Cespiti - Costi'!C29</f>
        <v/>
      </c>
      <c r="C326" s="183">
        <f>'Cespiti - Costi'!B29</f>
        <v>0</v>
      </c>
      <c r="D326" s="183">
        <f>'Cespiti - Costi'!B29</f>
        <v>0</v>
      </c>
      <c r="E326" s="32">
        <f>'Cespiti - Costi'!H29</f>
        <v>0</v>
      </c>
    </row>
    <row r="327" spans="1:5" x14ac:dyDescent="0.25">
      <c r="A327" s="183">
        <f>'Cespiti - Costi'!A30</f>
        <v>0</v>
      </c>
      <c r="B327" s="183" t="str">
        <f>'Cespiti - Costi'!C30</f>
        <v/>
      </c>
      <c r="C327" s="183">
        <f>'Cespiti - Costi'!B30</f>
        <v>0</v>
      </c>
      <c r="D327" s="183">
        <f>'Cespiti - Costi'!B30</f>
        <v>0</v>
      </c>
      <c r="E327" s="32">
        <f>'Cespiti - Costi'!H30</f>
        <v>0</v>
      </c>
    </row>
    <row r="328" spans="1:5" x14ac:dyDescent="0.25">
      <c r="A328" s="183">
        <f>'Cespiti - Costi'!A31</f>
        <v>0</v>
      </c>
      <c r="B328" s="183" t="str">
        <f>'Cespiti - Costi'!C31</f>
        <v/>
      </c>
      <c r="C328" s="183">
        <f>'Cespiti - Costi'!B31</f>
        <v>0</v>
      </c>
      <c r="D328" s="183">
        <f>'Cespiti - Costi'!B31</f>
        <v>0</v>
      </c>
      <c r="E328" s="32">
        <f>'Cespiti - Costi'!H31</f>
        <v>0</v>
      </c>
    </row>
    <row r="329" spans="1:5" x14ac:dyDescent="0.25">
      <c r="A329" s="183">
        <f>'Cespiti - Costi'!A32</f>
        <v>0</v>
      </c>
      <c r="B329" s="183" t="str">
        <f>'Cespiti - Costi'!C32</f>
        <v/>
      </c>
      <c r="C329" s="183">
        <f>'Cespiti - Costi'!B32</f>
        <v>0</v>
      </c>
      <c r="D329" s="183">
        <f>'Cespiti - Costi'!B32</f>
        <v>0</v>
      </c>
      <c r="E329" s="32">
        <f>'Cespiti - Costi'!H32</f>
        <v>0</v>
      </c>
    </row>
    <row r="330" spans="1:5" x14ac:dyDescent="0.25">
      <c r="A330" s="183">
        <f>'Cespiti - Costi'!A33</f>
        <v>0</v>
      </c>
      <c r="B330" s="183" t="str">
        <f>'Cespiti - Costi'!C33</f>
        <v/>
      </c>
      <c r="C330" s="183">
        <f>'Cespiti - Costi'!B33</f>
        <v>0</v>
      </c>
      <c r="D330" s="183">
        <f>'Cespiti - Costi'!B33</f>
        <v>0</v>
      </c>
      <c r="E330" s="32">
        <f>'Cespiti - Costi'!H33</f>
        <v>0</v>
      </c>
    </row>
    <row r="331" spans="1:5" x14ac:dyDescent="0.25">
      <c r="A331" s="183">
        <f>'Cespiti - Costi'!A34</f>
        <v>0</v>
      </c>
      <c r="B331" s="183" t="str">
        <f>'Cespiti - Costi'!C34</f>
        <v/>
      </c>
      <c r="C331" s="183">
        <f>'Cespiti - Costi'!B34</f>
        <v>0</v>
      </c>
      <c r="D331" s="183">
        <f>'Cespiti - Costi'!B34</f>
        <v>0</v>
      </c>
      <c r="E331" s="32">
        <f>'Cespiti - Costi'!H34</f>
        <v>0</v>
      </c>
    </row>
    <row r="332" spans="1:5" x14ac:dyDescent="0.25">
      <c r="A332" s="183">
        <f>'Cespiti - Costi'!A35</f>
        <v>0</v>
      </c>
      <c r="B332" s="183" t="str">
        <f>'Cespiti - Costi'!C35</f>
        <v/>
      </c>
      <c r="C332" s="183">
        <f>'Cespiti - Costi'!B35</f>
        <v>0</v>
      </c>
      <c r="D332" s="183">
        <f>'Cespiti - Costi'!B35</f>
        <v>0</v>
      </c>
      <c r="E332" s="32">
        <f>'Cespiti - Costi'!H35</f>
        <v>0</v>
      </c>
    </row>
    <row r="333" spans="1:5" x14ac:dyDescent="0.25">
      <c r="A333" s="183">
        <f>'Cespiti - Costi'!A36</f>
        <v>0</v>
      </c>
      <c r="B333" s="183" t="str">
        <f>'Cespiti - Costi'!C36</f>
        <v/>
      </c>
      <c r="C333" s="183">
        <f>'Cespiti - Costi'!B36</f>
        <v>0</v>
      </c>
      <c r="D333" s="183">
        <f>'Cespiti - Costi'!B36</f>
        <v>0</v>
      </c>
      <c r="E333" s="32">
        <f>'Cespiti - Costi'!H36</f>
        <v>0</v>
      </c>
    </row>
    <row r="334" spans="1:5" x14ac:dyDescent="0.25">
      <c r="A334" s="183">
        <f>'Cespiti - Costi'!A37</f>
        <v>0</v>
      </c>
      <c r="B334" s="183" t="str">
        <f>'Cespiti - Costi'!C37</f>
        <v/>
      </c>
      <c r="C334" s="183">
        <f>'Cespiti - Costi'!B37</f>
        <v>0</v>
      </c>
      <c r="D334" s="183">
        <f>'Cespiti - Costi'!B37</f>
        <v>0</v>
      </c>
      <c r="E334" s="32">
        <f>'Cespiti - Costi'!H37</f>
        <v>0</v>
      </c>
    </row>
    <row r="335" spans="1:5" x14ac:dyDescent="0.25">
      <c r="A335" s="183">
        <f>'Cespiti - Costi'!A38</f>
        <v>0</v>
      </c>
      <c r="B335" s="183" t="str">
        <f>'Cespiti - Costi'!C38</f>
        <v/>
      </c>
      <c r="C335" s="183">
        <f>'Cespiti - Costi'!B38</f>
        <v>0</v>
      </c>
      <c r="D335" s="183">
        <f>'Cespiti - Costi'!B38</f>
        <v>0</v>
      </c>
      <c r="E335" s="32">
        <f>'Cespiti - Costi'!H38</f>
        <v>0</v>
      </c>
    </row>
    <row r="336" spans="1:5" x14ac:dyDescent="0.25">
      <c r="A336" s="183">
        <f>'Cespiti - Costi'!A39</f>
        <v>0</v>
      </c>
      <c r="B336" s="183" t="str">
        <f>'Cespiti - Costi'!C39</f>
        <v/>
      </c>
      <c r="C336" s="183">
        <f>'Cespiti - Costi'!B39</f>
        <v>0</v>
      </c>
      <c r="D336" s="183">
        <f>'Cespiti - Costi'!B39</f>
        <v>0</v>
      </c>
      <c r="E336" s="32">
        <f>'Cespiti - Costi'!H39</f>
        <v>0</v>
      </c>
    </row>
    <row r="337" spans="1:5" x14ac:dyDescent="0.25">
      <c r="A337" s="183">
        <f>'Cespiti - Costi'!A40</f>
        <v>0</v>
      </c>
      <c r="B337" s="183" t="str">
        <f>'Cespiti - Costi'!C40</f>
        <v/>
      </c>
      <c r="C337" s="183">
        <f>'Cespiti - Costi'!B40</f>
        <v>0</v>
      </c>
      <c r="D337" s="183">
        <f>'Cespiti - Costi'!B40</f>
        <v>0</v>
      </c>
      <c r="E337" s="32">
        <f>'Cespiti - Costi'!H40</f>
        <v>0</v>
      </c>
    </row>
    <row r="338" spans="1:5" x14ac:dyDescent="0.25">
      <c r="A338" s="183">
        <f>'Cespiti - Costi'!A41</f>
        <v>0</v>
      </c>
      <c r="B338" s="183" t="str">
        <f>'Cespiti - Costi'!C41</f>
        <v/>
      </c>
      <c r="C338" s="183">
        <f>'Cespiti - Costi'!B41</f>
        <v>0</v>
      </c>
      <c r="D338" s="183">
        <f>'Cespiti - Costi'!B41</f>
        <v>0</v>
      </c>
      <c r="E338" s="32">
        <f>'Cespiti - Costi'!H41</f>
        <v>0</v>
      </c>
    </row>
    <row r="339" spans="1:5" x14ac:dyDescent="0.25">
      <c r="A339" s="183">
        <f>'Cespiti - Costi'!A42</f>
        <v>0</v>
      </c>
      <c r="B339" s="183" t="str">
        <f>'Cespiti - Costi'!C42</f>
        <v/>
      </c>
      <c r="C339" s="183">
        <f>'Cespiti - Costi'!B42</f>
        <v>0</v>
      </c>
      <c r="D339" s="183">
        <f>'Cespiti - Costi'!B42</f>
        <v>0</v>
      </c>
      <c r="E339" s="32">
        <f>'Cespiti - Costi'!H42</f>
        <v>0</v>
      </c>
    </row>
    <row r="340" spans="1:5" x14ac:dyDescent="0.25">
      <c r="A340" s="183">
        <f>'Cespiti - Costi'!A43</f>
        <v>0</v>
      </c>
      <c r="B340" s="183" t="str">
        <f>'Cespiti - Costi'!C43</f>
        <v/>
      </c>
      <c r="C340" s="183">
        <f>'Cespiti - Costi'!B43</f>
        <v>0</v>
      </c>
      <c r="D340" s="183">
        <f>'Cespiti - Costi'!B43</f>
        <v>0</v>
      </c>
      <c r="E340" s="32">
        <f>'Cespiti - Costi'!H43</f>
        <v>0</v>
      </c>
    </row>
    <row r="341" spans="1:5" x14ac:dyDescent="0.25">
      <c r="A341" s="183">
        <f>'Cespiti - Costi'!A44</f>
        <v>0</v>
      </c>
      <c r="B341" s="183" t="str">
        <f>'Cespiti - Costi'!C44</f>
        <v/>
      </c>
      <c r="C341" s="183">
        <f>'Cespiti - Costi'!B44</f>
        <v>0</v>
      </c>
      <c r="D341" s="183">
        <f>'Cespiti - Costi'!B44</f>
        <v>0</v>
      </c>
      <c r="E341" s="32">
        <f>'Cespiti - Costi'!H44</f>
        <v>0</v>
      </c>
    </row>
    <row r="342" spans="1:5" x14ac:dyDescent="0.25">
      <c r="A342" s="183">
        <f>'Cespiti - Costi'!A45</f>
        <v>0</v>
      </c>
      <c r="B342" s="183" t="str">
        <f>'Cespiti - Costi'!C45</f>
        <v/>
      </c>
      <c r="C342" s="183">
        <f>'Cespiti - Costi'!B45</f>
        <v>0</v>
      </c>
      <c r="D342" s="183">
        <f>'Cespiti - Costi'!B45</f>
        <v>0</v>
      </c>
      <c r="E342" s="32">
        <f>'Cespiti - Costi'!H45</f>
        <v>0</v>
      </c>
    </row>
    <row r="343" spans="1:5" x14ac:dyDescent="0.25">
      <c r="A343" s="183">
        <f>'Cespiti - Costi'!A46</f>
        <v>0</v>
      </c>
      <c r="B343" s="183" t="str">
        <f>'Cespiti - Costi'!C46</f>
        <v/>
      </c>
      <c r="C343" s="183">
        <f>'Cespiti - Costi'!B46</f>
        <v>0</v>
      </c>
      <c r="D343" s="183">
        <f>'Cespiti - Costi'!B46</f>
        <v>0</v>
      </c>
      <c r="E343" s="32">
        <f>'Cespiti - Costi'!H46</f>
        <v>0</v>
      </c>
    </row>
    <row r="344" spans="1:5" x14ac:dyDescent="0.25">
      <c r="A344" s="183">
        <f>'Cespiti - Costi'!A47</f>
        <v>0</v>
      </c>
      <c r="B344" s="183" t="str">
        <f>'Cespiti - Costi'!C47</f>
        <v/>
      </c>
      <c r="C344" s="183">
        <f>'Cespiti - Costi'!B47</f>
        <v>0</v>
      </c>
      <c r="D344" s="183">
        <f>'Cespiti - Costi'!B47</f>
        <v>0</v>
      </c>
      <c r="E344" s="32">
        <f>'Cespiti - Costi'!H47</f>
        <v>0</v>
      </c>
    </row>
    <row r="345" spans="1:5" x14ac:dyDescent="0.25">
      <c r="A345" s="183">
        <f>'Cespiti - Costi'!A48</f>
        <v>0</v>
      </c>
      <c r="B345" s="183" t="str">
        <f>'Cespiti - Costi'!C48</f>
        <v/>
      </c>
      <c r="C345" s="183">
        <f>'Cespiti - Costi'!B48</f>
        <v>0</v>
      </c>
      <c r="D345" s="183">
        <f>'Cespiti - Costi'!B48</f>
        <v>0</v>
      </c>
      <c r="E345" s="32">
        <f>'Cespiti - Costi'!H48</f>
        <v>0</v>
      </c>
    </row>
    <row r="346" spans="1:5" x14ac:dyDescent="0.25">
      <c r="A346" s="183">
        <f>'Cespiti - Costi'!A49</f>
        <v>0</v>
      </c>
      <c r="B346" s="183" t="str">
        <f>'Cespiti - Costi'!C49</f>
        <v/>
      </c>
      <c r="C346" s="183">
        <f>'Cespiti - Costi'!B49</f>
        <v>0</v>
      </c>
      <c r="D346" s="183">
        <f>'Cespiti - Costi'!B49</f>
        <v>0</v>
      </c>
      <c r="E346" s="32">
        <f>'Cespiti - Costi'!H49</f>
        <v>0</v>
      </c>
    </row>
    <row r="347" spans="1:5" x14ac:dyDescent="0.25">
      <c r="A347" s="183">
        <f>'Cespiti - Costi'!A50</f>
        <v>0</v>
      </c>
      <c r="B347" s="183" t="str">
        <f>'Cespiti - Costi'!C50</f>
        <v/>
      </c>
      <c r="C347" s="183">
        <f>'Cespiti - Costi'!B50</f>
        <v>0</v>
      </c>
      <c r="D347" s="183">
        <f>'Cespiti - Costi'!B50</f>
        <v>0</v>
      </c>
      <c r="E347" s="32">
        <f>'Cespiti - Costi'!H50</f>
        <v>0</v>
      </c>
    </row>
    <row r="348" spans="1:5" x14ac:dyDescent="0.25">
      <c r="A348" s="183">
        <f>'Cespiti - Costi'!A51</f>
        <v>0</v>
      </c>
      <c r="B348" s="183" t="str">
        <f>'Cespiti - Costi'!C51</f>
        <v/>
      </c>
      <c r="C348" s="183">
        <f>'Cespiti - Costi'!B51</f>
        <v>0</v>
      </c>
      <c r="D348" s="183">
        <f>'Cespiti - Costi'!B51</f>
        <v>0</v>
      </c>
      <c r="E348" s="32">
        <f>'Cespiti - Costi'!H51</f>
        <v>0</v>
      </c>
    </row>
    <row r="349" spans="1:5" x14ac:dyDescent="0.25">
      <c r="A349" s="183">
        <f>'Cespiti - Costi'!A52</f>
        <v>0</v>
      </c>
      <c r="B349" s="183" t="str">
        <f>'Cespiti - Costi'!C52</f>
        <v/>
      </c>
      <c r="C349" s="183">
        <f>'Cespiti - Costi'!B52</f>
        <v>0</v>
      </c>
      <c r="D349" s="183">
        <f>'Cespiti - Costi'!B52</f>
        <v>0</v>
      </c>
      <c r="E349" s="32">
        <f>'Cespiti - Costi'!H52</f>
        <v>0</v>
      </c>
    </row>
    <row r="350" spans="1:5" x14ac:dyDescent="0.25">
      <c r="A350" s="183">
        <f>'Cespiti - Costi'!A53</f>
        <v>0</v>
      </c>
      <c r="B350" s="183" t="str">
        <f>'Cespiti - Costi'!C53</f>
        <v/>
      </c>
      <c r="C350" s="183">
        <f>'Cespiti - Costi'!B53</f>
        <v>0</v>
      </c>
      <c r="D350" s="183">
        <f>'Cespiti - Costi'!B53</f>
        <v>0</v>
      </c>
      <c r="E350" s="32">
        <f>'Cespiti - Costi'!H53</f>
        <v>0</v>
      </c>
    </row>
    <row r="351" spans="1:5" x14ac:dyDescent="0.25">
      <c r="A351" s="183">
        <f>'Cespiti - Costi'!A54</f>
        <v>0</v>
      </c>
      <c r="B351" s="183" t="str">
        <f>'Cespiti - Costi'!C54</f>
        <v/>
      </c>
      <c r="C351" s="183">
        <f>'Cespiti - Costi'!B54</f>
        <v>0</v>
      </c>
      <c r="D351" s="183">
        <f>'Cespiti - Costi'!B54</f>
        <v>0</v>
      </c>
      <c r="E351" s="32">
        <f>'Cespiti - Costi'!H54</f>
        <v>0</v>
      </c>
    </row>
    <row r="352" spans="1:5" x14ac:dyDescent="0.25">
      <c r="A352" s="183">
        <f>'Cespiti - Costi'!A55</f>
        <v>0</v>
      </c>
      <c r="B352" s="183" t="str">
        <f>'Cespiti - Costi'!C55</f>
        <v/>
      </c>
      <c r="C352" s="183">
        <f>'Cespiti - Costi'!B55</f>
        <v>0</v>
      </c>
      <c r="D352" s="183">
        <f>'Cespiti - Costi'!B55</f>
        <v>0</v>
      </c>
      <c r="E352" s="32">
        <f>'Cespiti - Costi'!H55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ECBD-66EB-4BF8-B222-B13DD0AFED48}">
  <sheetPr codeName="Foglio13"/>
  <dimension ref="A1:I112"/>
  <sheetViews>
    <sheetView workbookViewId="0">
      <selection activeCell="E16" sqref="E16"/>
    </sheetView>
  </sheetViews>
  <sheetFormatPr defaultColWidth="9.1796875" defaultRowHeight="14.5" x14ac:dyDescent="0.25"/>
  <cols>
    <col min="1" max="1" width="24.81640625" style="145" customWidth="1"/>
    <col min="2" max="2" width="17.453125" style="145" customWidth="1"/>
    <col min="3" max="3" width="56.1796875" style="145" customWidth="1"/>
    <col min="4" max="4" width="38.54296875" style="145" customWidth="1"/>
    <col min="5" max="5" width="30.54296875" customWidth="1"/>
    <col min="6" max="9" width="39" customWidth="1"/>
    <col min="10" max="16384" width="9.1796875" style="145"/>
  </cols>
  <sheetData>
    <row r="1" spans="1:9" x14ac:dyDescent="0.25">
      <c r="A1" s="145" t="s">
        <v>229</v>
      </c>
      <c r="B1" s="145" t="s">
        <v>14</v>
      </c>
      <c r="C1" s="145" t="s">
        <v>646</v>
      </c>
      <c r="D1" s="146" t="s">
        <v>231</v>
      </c>
      <c r="E1" t="s">
        <v>230</v>
      </c>
      <c r="F1" t="s">
        <v>642</v>
      </c>
      <c r="G1" t="s">
        <v>643</v>
      </c>
      <c r="H1" t="s">
        <v>644</v>
      </c>
      <c r="I1" t="s">
        <v>645</v>
      </c>
    </row>
    <row r="2" spans="1:9" x14ac:dyDescent="0.25">
      <c r="A2" s="145" t="s">
        <v>563</v>
      </c>
      <c r="B2" s="145" t="s">
        <v>564</v>
      </c>
      <c r="C2" s="145" t="s">
        <v>728</v>
      </c>
      <c r="D2" s="146">
        <v>0.2</v>
      </c>
      <c r="E2" t="s">
        <v>537</v>
      </c>
      <c r="F2" t="s">
        <v>538</v>
      </c>
      <c r="G2" t="s">
        <v>539</v>
      </c>
    </row>
    <row r="3" spans="1:9" x14ac:dyDescent="0.25">
      <c r="A3" s="145" t="s">
        <v>540</v>
      </c>
      <c r="B3" s="145" t="s">
        <v>541</v>
      </c>
      <c r="C3" s="145" t="s">
        <v>721</v>
      </c>
      <c r="D3" s="146">
        <v>0.2</v>
      </c>
      <c r="E3" t="s">
        <v>537</v>
      </c>
      <c r="F3" t="s">
        <v>538</v>
      </c>
      <c r="G3" t="s">
        <v>539</v>
      </c>
    </row>
    <row r="4" spans="1:9" x14ac:dyDescent="0.25">
      <c r="A4" s="145" t="s">
        <v>535</v>
      </c>
      <c r="B4" s="145" t="s">
        <v>536</v>
      </c>
      <c r="C4" s="145" t="s">
        <v>720</v>
      </c>
      <c r="D4" s="146">
        <v>0.2</v>
      </c>
      <c r="E4" t="s">
        <v>537</v>
      </c>
      <c r="F4" t="s">
        <v>538</v>
      </c>
      <c r="G4" t="s">
        <v>539</v>
      </c>
    </row>
    <row r="5" spans="1:9" x14ac:dyDescent="0.25">
      <c r="A5" s="145" t="s">
        <v>492</v>
      </c>
      <c r="B5" s="145" t="s">
        <v>493</v>
      </c>
      <c r="C5" s="145" t="s">
        <v>705</v>
      </c>
      <c r="D5" s="146">
        <v>0.20104198590254399</v>
      </c>
      <c r="E5" t="s">
        <v>456</v>
      </c>
      <c r="F5" t="s">
        <v>457</v>
      </c>
      <c r="G5" t="s">
        <v>458</v>
      </c>
      <c r="H5" t="s">
        <v>459</v>
      </c>
      <c r="I5" t="s">
        <v>460</v>
      </c>
    </row>
    <row r="6" spans="1:9" x14ac:dyDescent="0.25">
      <c r="A6" s="145" t="s">
        <v>454</v>
      </c>
      <c r="B6" s="145" t="s">
        <v>455</v>
      </c>
      <c r="C6" s="145" t="s">
        <v>699</v>
      </c>
      <c r="D6" s="146">
        <v>0.200477326968974</v>
      </c>
      <c r="E6" t="s">
        <v>456</v>
      </c>
      <c r="F6" t="s">
        <v>457</v>
      </c>
      <c r="G6" t="s">
        <v>458</v>
      </c>
      <c r="H6" t="s">
        <v>459</v>
      </c>
      <c r="I6" t="s">
        <v>460</v>
      </c>
    </row>
    <row r="7" spans="1:9" x14ac:dyDescent="0.25">
      <c r="A7" s="145" t="s">
        <v>585</v>
      </c>
      <c r="B7" s="145" t="s">
        <v>586</v>
      </c>
      <c r="C7" s="145" t="s">
        <v>737</v>
      </c>
      <c r="D7" s="146">
        <v>0.2</v>
      </c>
      <c r="E7" t="s">
        <v>456</v>
      </c>
      <c r="F7" t="s">
        <v>457</v>
      </c>
      <c r="G7" t="s">
        <v>458</v>
      </c>
      <c r="H7" t="s">
        <v>459</v>
      </c>
      <c r="I7" t="s">
        <v>460</v>
      </c>
    </row>
    <row r="8" spans="1:9" x14ac:dyDescent="0.25">
      <c r="A8" s="145" t="s">
        <v>516</v>
      </c>
      <c r="B8" s="145" t="s">
        <v>517</v>
      </c>
      <c r="C8" s="145" t="s">
        <v>713</v>
      </c>
      <c r="D8" s="146">
        <v>0.2</v>
      </c>
      <c r="E8" t="s">
        <v>518</v>
      </c>
    </row>
    <row r="9" spans="1:9" ht="29" x14ac:dyDescent="0.25">
      <c r="A9" s="145" t="s">
        <v>519</v>
      </c>
      <c r="B9" s="145" t="s">
        <v>520</v>
      </c>
      <c r="C9" s="145" t="s">
        <v>714</v>
      </c>
      <c r="D9" s="146">
        <v>0.20159596808063801</v>
      </c>
      <c r="E9" t="s">
        <v>521</v>
      </c>
    </row>
    <row r="10" spans="1:9" ht="29" x14ac:dyDescent="0.25">
      <c r="A10" s="145" t="s">
        <v>629</v>
      </c>
      <c r="B10" s="145" t="s">
        <v>630</v>
      </c>
      <c r="C10" s="145" t="s">
        <v>752</v>
      </c>
      <c r="D10" s="146">
        <v>0.20155748969308299</v>
      </c>
      <c r="E10" t="s">
        <v>521</v>
      </c>
    </row>
    <row r="11" spans="1:9" x14ac:dyDescent="0.25">
      <c r="A11" s="145" t="s">
        <v>571</v>
      </c>
      <c r="B11" s="145" t="s">
        <v>572</v>
      </c>
      <c r="C11" s="145" t="s">
        <v>732</v>
      </c>
      <c r="D11" s="146">
        <v>0.2</v>
      </c>
      <c r="E11" t="s">
        <v>513</v>
      </c>
      <c r="F11" t="s">
        <v>514</v>
      </c>
      <c r="G11" t="s">
        <v>515</v>
      </c>
    </row>
    <row r="12" spans="1:9" x14ac:dyDescent="0.25">
      <c r="A12" s="145" t="s">
        <v>511</v>
      </c>
      <c r="B12" s="145" t="s">
        <v>512</v>
      </c>
      <c r="C12" s="145" t="s">
        <v>712</v>
      </c>
      <c r="D12" s="146">
        <v>0.2</v>
      </c>
      <c r="E12" t="s">
        <v>513</v>
      </c>
      <c r="F12" t="s">
        <v>514</v>
      </c>
      <c r="G12" t="s">
        <v>515</v>
      </c>
    </row>
    <row r="13" spans="1:9" x14ac:dyDescent="0.25">
      <c r="A13" s="145" t="s">
        <v>466</v>
      </c>
      <c r="B13" s="145" t="s">
        <v>467</v>
      </c>
      <c r="C13" s="145" t="s">
        <v>701</v>
      </c>
      <c r="D13" s="146">
        <v>0.21000034233318501</v>
      </c>
      <c r="E13" t="s">
        <v>468</v>
      </c>
      <c r="F13" t="s">
        <v>469</v>
      </c>
      <c r="G13" t="s">
        <v>470</v>
      </c>
      <c r="H13" t="s">
        <v>471</v>
      </c>
    </row>
    <row r="14" spans="1:9" x14ac:dyDescent="0.25">
      <c r="A14" s="145" t="s">
        <v>525</v>
      </c>
      <c r="B14" s="145" t="s">
        <v>526</v>
      </c>
      <c r="C14" s="145" t="s">
        <v>716</v>
      </c>
      <c r="D14" s="146">
        <v>0.20999891894588901</v>
      </c>
      <c r="E14" t="s">
        <v>468</v>
      </c>
      <c r="F14" t="s">
        <v>469</v>
      </c>
      <c r="G14" t="s">
        <v>470</v>
      </c>
      <c r="H14" t="s">
        <v>471</v>
      </c>
    </row>
    <row r="15" spans="1:9" ht="29" x14ac:dyDescent="0.25">
      <c r="A15" s="145" t="s">
        <v>575</v>
      </c>
      <c r="B15" s="145" t="s">
        <v>576</v>
      </c>
      <c r="C15" s="145" t="s">
        <v>734</v>
      </c>
      <c r="D15" s="146">
        <v>0.20041375743470399</v>
      </c>
      <c r="E15" t="s">
        <v>577</v>
      </c>
    </row>
    <row r="16" spans="1:9" x14ac:dyDescent="0.25">
      <c r="A16" s="145" t="s">
        <v>558</v>
      </c>
      <c r="B16" s="145" t="s">
        <v>559</v>
      </c>
      <c r="C16" s="145" t="s">
        <v>727</v>
      </c>
      <c r="D16" s="146">
        <v>0.20073301381449099</v>
      </c>
      <c r="E16" t="s">
        <v>560</v>
      </c>
      <c r="F16" t="s">
        <v>561</v>
      </c>
      <c r="G16" t="s">
        <v>562</v>
      </c>
    </row>
    <row r="17" spans="1:9" x14ac:dyDescent="0.25">
      <c r="A17" s="145" t="s">
        <v>569</v>
      </c>
      <c r="B17" s="145" t="s">
        <v>570</v>
      </c>
      <c r="C17" s="145" t="s">
        <v>731</v>
      </c>
      <c r="D17" s="146">
        <v>0.2</v>
      </c>
      <c r="E17" t="s">
        <v>560</v>
      </c>
      <c r="F17" t="s">
        <v>561</v>
      </c>
      <c r="G17" t="s">
        <v>562</v>
      </c>
    </row>
    <row r="18" spans="1:9" ht="29" x14ac:dyDescent="0.25">
      <c r="A18" s="145" t="s">
        <v>486</v>
      </c>
      <c r="B18" s="145" t="s">
        <v>487</v>
      </c>
      <c r="C18" s="145" t="s">
        <v>704</v>
      </c>
      <c r="D18" s="146">
        <v>0.2</v>
      </c>
      <c r="E18" t="s">
        <v>488</v>
      </c>
      <c r="F18" t="s">
        <v>489</v>
      </c>
      <c r="G18" t="s">
        <v>490</v>
      </c>
      <c r="H18" t="s">
        <v>491</v>
      </c>
    </row>
    <row r="19" spans="1:9" ht="29" x14ac:dyDescent="0.25">
      <c r="A19" s="145" t="s">
        <v>615</v>
      </c>
      <c r="B19" s="145" t="s">
        <v>616</v>
      </c>
      <c r="C19" s="145" t="s">
        <v>748</v>
      </c>
      <c r="D19" s="146">
        <v>0.2</v>
      </c>
      <c r="E19" t="s">
        <v>488</v>
      </c>
      <c r="F19" t="s">
        <v>489</v>
      </c>
      <c r="G19" t="s">
        <v>490</v>
      </c>
      <c r="H19" t="s">
        <v>491</v>
      </c>
    </row>
    <row r="20" spans="1:9" ht="29" x14ac:dyDescent="0.25">
      <c r="A20" s="145" t="s">
        <v>530</v>
      </c>
      <c r="B20" s="145" t="s">
        <v>531</v>
      </c>
      <c r="C20" s="145" t="s">
        <v>718</v>
      </c>
      <c r="D20" s="146">
        <v>0.2</v>
      </c>
      <c r="E20" t="s">
        <v>481</v>
      </c>
      <c r="F20" t="s">
        <v>482</v>
      </c>
      <c r="G20" t="s">
        <v>483</v>
      </c>
      <c r="H20" t="s">
        <v>484</v>
      </c>
      <c r="I20" t="s">
        <v>485</v>
      </c>
    </row>
    <row r="21" spans="1:9" ht="29" x14ac:dyDescent="0.25">
      <c r="A21" s="145" t="s">
        <v>479</v>
      </c>
      <c r="B21" s="145" t="s">
        <v>480</v>
      </c>
      <c r="C21" s="145" t="s">
        <v>703</v>
      </c>
      <c r="D21" s="146">
        <v>0.2</v>
      </c>
      <c r="E21" t="s">
        <v>481</v>
      </c>
      <c r="F21" t="s">
        <v>482</v>
      </c>
      <c r="G21" t="s">
        <v>483</v>
      </c>
      <c r="H21" t="s">
        <v>484</v>
      </c>
      <c r="I21" t="s">
        <v>485</v>
      </c>
    </row>
    <row r="22" spans="1:9" x14ac:dyDescent="0.25">
      <c r="A22" s="145" t="s">
        <v>591</v>
      </c>
      <c r="B22" s="145" t="s">
        <v>592</v>
      </c>
      <c r="C22" s="145" t="s">
        <v>740</v>
      </c>
      <c r="D22" s="146">
        <v>0.2</v>
      </c>
      <c r="E22" t="s">
        <v>593</v>
      </c>
    </row>
    <row r="23" spans="1:9" x14ac:dyDescent="0.25">
      <c r="A23" s="145" t="s">
        <v>553</v>
      </c>
      <c r="B23" s="145" t="s">
        <v>554</v>
      </c>
      <c r="C23" s="145" t="s">
        <v>726</v>
      </c>
      <c r="D23" s="146">
        <v>0.2</v>
      </c>
      <c r="E23" t="s">
        <v>555</v>
      </c>
      <c r="F23" t="s">
        <v>556</v>
      </c>
      <c r="G23" t="s">
        <v>557</v>
      </c>
    </row>
    <row r="24" spans="1:9" ht="29" x14ac:dyDescent="0.25">
      <c r="A24" s="145" t="s">
        <v>578</v>
      </c>
      <c r="B24" s="145" t="s">
        <v>579</v>
      </c>
      <c r="C24" s="145" t="s">
        <v>735</v>
      </c>
      <c r="D24" s="146">
        <v>0.2</v>
      </c>
      <c r="E24" t="s">
        <v>555</v>
      </c>
      <c r="F24" t="s">
        <v>556</v>
      </c>
      <c r="G24" t="s">
        <v>557</v>
      </c>
    </row>
    <row r="25" spans="1:9" x14ac:dyDescent="0.25">
      <c r="A25" s="145" t="s">
        <v>602</v>
      </c>
      <c r="B25" s="145" t="s">
        <v>603</v>
      </c>
      <c r="C25" s="145" t="s">
        <v>744</v>
      </c>
      <c r="D25" s="146">
        <v>0.20100000000000001</v>
      </c>
      <c r="E25" t="s">
        <v>604</v>
      </c>
      <c r="F25" t="s">
        <v>605</v>
      </c>
      <c r="G25" t="s">
        <v>606</v>
      </c>
    </row>
    <row r="26" spans="1:9" x14ac:dyDescent="0.25">
      <c r="A26" s="145" t="s">
        <v>626</v>
      </c>
      <c r="B26" s="145" t="s">
        <v>627</v>
      </c>
      <c r="C26" s="145" t="s">
        <v>751</v>
      </c>
      <c r="D26" s="146">
        <v>0.2</v>
      </c>
      <c r="E26" t="s">
        <v>628</v>
      </c>
    </row>
    <row r="27" spans="1:9" ht="29" x14ac:dyDescent="0.25">
      <c r="A27" s="145" t="s">
        <v>508</v>
      </c>
      <c r="B27" s="145" t="s">
        <v>509</v>
      </c>
      <c r="C27" s="145" t="s">
        <v>711</v>
      </c>
      <c r="D27" s="146">
        <v>0.2</v>
      </c>
      <c r="E27" t="s">
        <v>510</v>
      </c>
    </row>
    <row r="28" spans="1:9" ht="29" x14ac:dyDescent="0.25">
      <c r="A28" s="145" t="s">
        <v>589</v>
      </c>
      <c r="B28" s="145" t="s">
        <v>590</v>
      </c>
      <c r="C28" s="145" t="s">
        <v>739</v>
      </c>
      <c r="D28" s="146">
        <v>0.2</v>
      </c>
      <c r="E28" t="s">
        <v>510</v>
      </c>
    </row>
    <row r="29" spans="1:9" ht="29" x14ac:dyDescent="0.25">
      <c r="A29" s="145" t="s">
        <v>631</v>
      </c>
      <c r="B29" s="145" t="s">
        <v>632</v>
      </c>
      <c r="C29" s="145" t="s">
        <v>753</v>
      </c>
      <c r="D29" s="146">
        <v>0.22</v>
      </c>
      <c r="E29" t="s">
        <v>614</v>
      </c>
    </row>
    <row r="30" spans="1:9" ht="29" x14ac:dyDescent="0.25">
      <c r="A30" s="145" t="s">
        <v>612</v>
      </c>
      <c r="B30" s="145" t="s">
        <v>613</v>
      </c>
      <c r="C30" s="145" t="s">
        <v>747</v>
      </c>
      <c r="D30" s="146">
        <v>0.21</v>
      </c>
      <c r="E30" t="s">
        <v>614</v>
      </c>
    </row>
    <row r="31" spans="1:9" ht="29" x14ac:dyDescent="0.25">
      <c r="A31" s="145" t="s">
        <v>640</v>
      </c>
      <c r="B31" s="145" t="s">
        <v>641</v>
      </c>
      <c r="C31" s="145" t="s">
        <v>757</v>
      </c>
      <c r="D31" s="146">
        <v>0.21</v>
      </c>
      <c r="E31" t="s">
        <v>614</v>
      </c>
    </row>
    <row r="32" spans="1:9" ht="29" x14ac:dyDescent="0.25">
      <c r="A32" s="145" t="s">
        <v>600</v>
      </c>
      <c r="B32" s="145" t="s">
        <v>601</v>
      </c>
      <c r="C32" s="145" t="s">
        <v>743</v>
      </c>
      <c r="D32" s="146">
        <v>0.205673758865248</v>
      </c>
      <c r="E32" t="s">
        <v>496</v>
      </c>
    </row>
    <row r="33" spans="1:9" ht="29" x14ac:dyDescent="0.25">
      <c r="A33" s="145" t="s">
        <v>494</v>
      </c>
      <c r="B33" s="145" t="s">
        <v>495</v>
      </c>
      <c r="C33" s="145" t="s">
        <v>706</v>
      </c>
      <c r="D33" s="146">
        <v>0.20195439739413701</v>
      </c>
      <c r="E33" t="s">
        <v>496</v>
      </c>
    </row>
    <row r="34" spans="1:9" ht="29" x14ac:dyDescent="0.25">
      <c r="A34" s="145" t="s">
        <v>635</v>
      </c>
      <c r="B34" s="145" t="s">
        <v>636</v>
      </c>
      <c r="C34" s="145" t="s">
        <v>755</v>
      </c>
      <c r="D34" s="146">
        <v>0.2</v>
      </c>
      <c r="E34" t="s">
        <v>637</v>
      </c>
    </row>
    <row r="35" spans="1:9" x14ac:dyDescent="0.25">
      <c r="A35" s="145" t="s">
        <v>638</v>
      </c>
      <c r="B35" s="145" t="s">
        <v>639</v>
      </c>
      <c r="C35" s="145" t="s">
        <v>756</v>
      </c>
      <c r="D35" s="146">
        <v>0.2</v>
      </c>
      <c r="E35" t="s">
        <v>637</v>
      </c>
    </row>
    <row r="36" spans="1:9" x14ac:dyDescent="0.25">
      <c r="A36" s="145" t="s">
        <v>594</v>
      </c>
      <c r="B36" s="145" t="s">
        <v>595</v>
      </c>
      <c r="C36" s="145" t="s">
        <v>741</v>
      </c>
      <c r="D36" s="146">
        <v>0.20900473294588801</v>
      </c>
      <c r="E36" t="s">
        <v>596</v>
      </c>
    </row>
    <row r="37" spans="1:9" x14ac:dyDescent="0.25">
      <c r="A37" s="145" t="s">
        <v>633</v>
      </c>
      <c r="B37" s="145" t="s">
        <v>634</v>
      </c>
      <c r="C37" s="145" t="s">
        <v>754</v>
      </c>
      <c r="D37" s="146">
        <v>0.213592233009709</v>
      </c>
      <c r="E37" t="s">
        <v>596</v>
      </c>
    </row>
    <row r="38" spans="1:9" x14ac:dyDescent="0.25">
      <c r="A38" s="145" t="s">
        <v>461</v>
      </c>
      <c r="B38" s="145" t="s">
        <v>462</v>
      </c>
      <c r="C38" s="145" t="s">
        <v>700</v>
      </c>
      <c r="D38" s="146">
        <v>0.2</v>
      </c>
      <c r="E38" t="s">
        <v>463</v>
      </c>
      <c r="F38" t="s">
        <v>464</v>
      </c>
      <c r="G38" t="s">
        <v>465</v>
      </c>
    </row>
    <row r="39" spans="1:9" x14ac:dyDescent="0.25">
      <c r="A39" s="145" t="s">
        <v>624</v>
      </c>
      <c r="B39" s="145" t="s">
        <v>625</v>
      </c>
      <c r="C39" s="145" t="s">
        <v>750</v>
      </c>
      <c r="D39" s="146">
        <v>0.2</v>
      </c>
      <c r="E39" t="s">
        <v>619</v>
      </c>
      <c r="F39" t="s">
        <v>620</v>
      </c>
      <c r="G39" t="s">
        <v>621</v>
      </c>
      <c r="H39" t="s">
        <v>622</v>
      </c>
      <c r="I39" t="s">
        <v>623</v>
      </c>
    </row>
    <row r="40" spans="1:9" x14ac:dyDescent="0.25">
      <c r="A40" s="145" t="s">
        <v>617</v>
      </c>
      <c r="B40" s="145" t="s">
        <v>618</v>
      </c>
      <c r="C40" s="145" t="s">
        <v>749</v>
      </c>
      <c r="D40" s="146">
        <v>0.2</v>
      </c>
      <c r="E40" t="s">
        <v>619</v>
      </c>
      <c r="F40" t="s">
        <v>620</v>
      </c>
      <c r="G40" t="s">
        <v>621</v>
      </c>
      <c r="H40" t="s">
        <v>622</v>
      </c>
      <c r="I40" t="s">
        <v>623</v>
      </c>
    </row>
    <row r="41" spans="1:9" x14ac:dyDescent="0.25">
      <c r="A41" s="145" t="s">
        <v>532</v>
      </c>
      <c r="B41" s="145" t="s">
        <v>533</v>
      </c>
      <c r="C41" s="145" t="s">
        <v>719</v>
      </c>
      <c r="D41" s="146">
        <v>0.25</v>
      </c>
      <c r="E41" t="s">
        <v>534</v>
      </c>
    </row>
    <row r="42" spans="1:9" ht="29" x14ac:dyDescent="0.25">
      <c r="A42" s="145" t="s">
        <v>573</v>
      </c>
      <c r="B42" s="145" t="s">
        <v>574</v>
      </c>
      <c r="C42" s="145" t="s">
        <v>733</v>
      </c>
      <c r="D42" s="146">
        <v>0.20018354353741899</v>
      </c>
      <c r="E42" t="s">
        <v>524</v>
      </c>
    </row>
    <row r="43" spans="1:9" ht="29" x14ac:dyDescent="0.25">
      <c r="A43" s="145" t="s">
        <v>522</v>
      </c>
      <c r="B43" s="145" t="s">
        <v>523</v>
      </c>
      <c r="C43" s="145" t="s">
        <v>715</v>
      </c>
      <c r="D43" s="146">
        <v>0.20126788214076999</v>
      </c>
      <c r="E43" t="s">
        <v>524</v>
      </c>
    </row>
    <row r="44" spans="1:9" x14ac:dyDescent="0.25">
      <c r="A44" s="145" t="s">
        <v>587</v>
      </c>
      <c r="B44" s="145" t="s">
        <v>588</v>
      </c>
      <c r="C44" s="145" t="s">
        <v>738</v>
      </c>
      <c r="D44" s="146">
        <v>0.2</v>
      </c>
      <c r="E44" t="s">
        <v>582</v>
      </c>
      <c r="F44" t="s">
        <v>583</v>
      </c>
      <c r="G44" t="s">
        <v>584</v>
      </c>
    </row>
    <row r="45" spans="1:9" ht="29" x14ac:dyDescent="0.25">
      <c r="A45" s="145" t="s">
        <v>580</v>
      </c>
      <c r="B45" s="145" t="s">
        <v>581</v>
      </c>
      <c r="C45" s="145" t="s">
        <v>736</v>
      </c>
      <c r="D45" s="146">
        <v>0.2</v>
      </c>
      <c r="E45" t="s">
        <v>582</v>
      </c>
      <c r="F45" t="s">
        <v>583</v>
      </c>
      <c r="G45" t="s">
        <v>584</v>
      </c>
    </row>
    <row r="46" spans="1:9" ht="29" x14ac:dyDescent="0.25">
      <c r="A46" s="145" t="s">
        <v>597</v>
      </c>
      <c r="B46" s="145" t="s">
        <v>598</v>
      </c>
      <c r="C46" s="145" t="s">
        <v>742</v>
      </c>
      <c r="D46" s="146">
        <v>0.20116651478404299</v>
      </c>
      <c r="E46" t="s">
        <v>599</v>
      </c>
    </row>
    <row r="47" spans="1:9" x14ac:dyDescent="0.25">
      <c r="A47" s="145" t="s">
        <v>567</v>
      </c>
      <c r="B47" s="145" t="s">
        <v>568</v>
      </c>
      <c r="C47" s="145" t="s">
        <v>730</v>
      </c>
      <c r="D47" s="146">
        <v>0.2</v>
      </c>
      <c r="E47" t="s">
        <v>529</v>
      </c>
    </row>
    <row r="48" spans="1:9" x14ac:dyDescent="0.25">
      <c r="A48" s="145" t="s">
        <v>542</v>
      </c>
      <c r="B48" s="145" t="s">
        <v>543</v>
      </c>
      <c r="C48" s="145" t="s">
        <v>722</v>
      </c>
      <c r="D48" s="146">
        <v>0.2</v>
      </c>
      <c r="E48" t="s">
        <v>529</v>
      </c>
    </row>
    <row r="49" spans="1:9" x14ac:dyDescent="0.25">
      <c r="A49" s="145" t="s">
        <v>565</v>
      </c>
      <c r="B49" s="145" t="s">
        <v>566</v>
      </c>
      <c r="C49" s="145" t="s">
        <v>729</v>
      </c>
      <c r="D49" s="146">
        <v>0.2</v>
      </c>
      <c r="E49" t="s">
        <v>529</v>
      </c>
    </row>
    <row r="50" spans="1:9" x14ac:dyDescent="0.25">
      <c r="A50" s="145" t="s">
        <v>527</v>
      </c>
      <c r="B50" s="145" t="s">
        <v>528</v>
      </c>
      <c r="C50" s="145" t="s">
        <v>717</v>
      </c>
      <c r="D50" s="146">
        <v>0.2</v>
      </c>
      <c r="E50" t="s">
        <v>529</v>
      </c>
    </row>
    <row r="51" spans="1:9" ht="29" x14ac:dyDescent="0.25">
      <c r="A51" s="145" t="s">
        <v>607</v>
      </c>
      <c r="B51" s="145" t="s">
        <v>608</v>
      </c>
      <c r="C51" s="145" t="s">
        <v>745</v>
      </c>
      <c r="D51" s="146">
        <v>0.2</v>
      </c>
      <c r="E51" t="s">
        <v>609</v>
      </c>
    </row>
    <row r="52" spans="1:9" ht="29" x14ac:dyDescent="0.25">
      <c r="A52" s="145" t="s">
        <v>610</v>
      </c>
      <c r="B52" s="145" t="s">
        <v>611</v>
      </c>
      <c r="C52" s="145" t="s">
        <v>746</v>
      </c>
      <c r="D52" s="146">
        <v>0.2</v>
      </c>
      <c r="E52" t="s">
        <v>609</v>
      </c>
    </row>
    <row r="53" spans="1:9" x14ac:dyDescent="0.25">
      <c r="A53" s="145" t="s">
        <v>472</v>
      </c>
      <c r="B53" s="145" t="s">
        <v>473</v>
      </c>
      <c r="C53" s="145" t="s">
        <v>702</v>
      </c>
      <c r="D53" s="146">
        <v>0.21838156484458701</v>
      </c>
      <c r="E53" t="s">
        <v>474</v>
      </c>
      <c r="F53" t="s">
        <v>475</v>
      </c>
      <c r="G53" t="s">
        <v>476</v>
      </c>
      <c r="H53" t="s">
        <v>477</v>
      </c>
      <c r="I53" t="s">
        <v>478</v>
      </c>
    </row>
    <row r="54" spans="1:9" x14ac:dyDescent="0.25">
      <c r="A54" s="145" t="s">
        <v>497</v>
      </c>
      <c r="B54" s="145" t="s">
        <v>498</v>
      </c>
      <c r="C54" s="145" t="s">
        <v>707</v>
      </c>
      <c r="D54" s="146">
        <v>0.2</v>
      </c>
      <c r="E54" t="s">
        <v>499</v>
      </c>
      <c r="F54" t="s">
        <v>500</v>
      </c>
      <c r="G54" t="s">
        <v>501</v>
      </c>
      <c r="H54" t="s">
        <v>301</v>
      </c>
      <c r="I54" t="s">
        <v>298</v>
      </c>
    </row>
    <row r="55" spans="1:9" x14ac:dyDescent="0.25">
      <c r="A55" s="145" t="s">
        <v>502</v>
      </c>
      <c r="B55" s="145" t="s">
        <v>503</v>
      </c>
      <c r="C55" s="145" t="s">
        <v>708</v>
      </c>
      <c r="D55" s="146">
        <v>0.2</v>
      </c>
      <c r="E55" t="s">
        <v>499</v>
      </c>
      <c r="F55" t="s">
        <v>500</v>
      </c>
      <c r="G55" t="s">
        <v>501</v>
      </c>
      <c r="H55" t="s">
        <v>301</v>
      </c>
      <c r="I55" t="s">
        <v>298</v>
      </c>
    </row>
    <row r="56" spans="1:9" x14ac:dyDescent="0.25">
      <c r="A56" s="145" t="s">
        <v>504</v>
      </c>
      <c r="B56" s="145" t="s">
        <v>505</v>
      </c>
      <c r="C56" s="145" t="s">
        <v>709</v>
      </c>
      <c r="D56" s="146">
        <v>0.2</v>
      </c>
      <c r="E56" t="s">
        <v>499</v>
      </c>
      <c r="F56" t="s">
        <v>500</v>
      </c>
      <c r="G56" t="s">
        <v>501</v>
      </c>
      <c r="H56" t="s">
        <v>301</v>
      </c>
      <c r="I56" t="s">
        <v>298</v>
      </c>
    </row>
    <row r="57" spans="1:9" x14ac:dyDescent="0.25">
      <c r="A57" s="145" t="s">
        <v>506</v>
      </c>
      <c r="B57" s="145" t="s">
        <v>507</v>
      </c>
      <c r="C57" s="145" t="s">
        <v>710</v>
      </c>
      <c r="D57" s="146">
        <v>0.2</v>
      </c>
      <c r="E57" t="s">
        <v>499</v>
      </c>
      <c r="F57" t="s">
        <v>500</v>
      </c>
      <c r="G57" t="s">
        <v>501</v>
      </c>
      <c r="H57" t="s">
        <v>301</v>
      </c>
      <c r="I57" t="s">
        <v>298</v>
      </c>
    </row>
    <row r="58" spans="1:9" x14ac:dyDescent="0.25">
      <c r="A58" s="145" t="s">
        <v>544</v>
      </c>
      <c r="B58" s="145" t="s">
        <v>545</v>
      </c>
      <c r="C58" s="145" t="s">
        <v>723</v>
      </c>
      <c r="D58" s="146">
        <v>0.203619746430348</v>
      </c>
      <c r="E58" t="s">
        <v>546</v>
      </c>
      <c r="F58" t="s">
        <v>547</v>
      </c>
      <c r="G58" t="s">
        <v>548</v>
      </c>
    </row>
    <row r="59" spans="1:9" x14ac:dyDescent="0.25">
      <c r="A59" s="145" t="s">
        <v>549</v>
      </c>
      <c r="B59" s="145" t="s">
        <v>550</v>
      </c>
      <c r="C59" s="145" t="s">
        <v>724</v>
      </c>
      <c r="D59" s="146">
        <v>0.20327038772234299</v>
      </c>
      <c r="E59" t="s">
        <v>546</v>
      </c>
      <c r="F59" t="s">
        <v>547</v>
      </c>
      <c r="G59" t="s">
        <v>548</v>
      </c>
    </row>
    <row r="60" spans="1:9" x14ac:dyDescent="0.25">
      <c r="A60" s="145" t="s">
        <v>551</v>
      </c>
      <c r="B60" s="145" t="s">
        <v>552</v>
      </c>
      <c r="C60" s="145" t="s">
        <v>725</v>
      </c>
      <c r="D60" s="146">
        <v>0.20321738737949399</v>
      </c>
      <c r="E60" t="s">
        <v>546</v>
      </c>
      <c r="F60" t="s">
        <v>547</v>
      </c>
      <c r="G60" t="s">
        <v>548</v>
      </c>
    </row>
    <row r="61" spans="1:9" x14ac:dyDescent="0.25">
      <c r="A61" s="145" t="s">
        <v>282</v>
      </c>
      <c r="B61" s="145" t="s">
        <v>283</v>
      </c>
      <c r="C61" s="145" t="s">
        <v>656</v>
      </c>
      <c r="D61" s="146">
        <v>0.2</v>
      </c>
      <c r="E61" t="s">
        <v>284</v>
      </c>
      <c r="F61" t="s">
        <v>285</v>
      </c>
      <c r="G61" t="s">
        <v>286</v>
      </c>
      <c r="H61" t="s">
        <v>287</v>
      </c>
    </row>
    <row r="62" spans="1:9" x14ac:dyDescent="0.25">
      <c r="A62" s="145" t="s">
        <v>425</v>
      </c>
      <c r="B62" s="145" t="s">
        <v>426</v>
      </c>
      <c r="C62" s="145" t="s">
        <v>690</v>
      </c>
      <c r="D62" s="146">
        <v>0.2</v>
      </c>
      <c r="E62" t="s">
        <v>427</v>
      </c>
    </row>
    <row r="63" spans="1:9" x14ac:dyDescent="0.25">
      <c r="A63" s="145" t="s">
        <v>414</v>
      </c>
      <c r="B63" s="145" t="s">
        <v>415</v>
      </c>
      <c r="C63" s="145" t="s">
        <v>686</v>
      </c>
      <c r="D63" s="146">
        <v>0.20460152745965901</v>
      </c>
      <c r="E63" t="s">
        <v>340</v>
      </c>
      <c r="F63" t="s">
        <v>341</v>
      </c>
      <c r="G63" t="s">
        <v>342</v>
      </c>
      <c r="H63" t="s">
        <v>343</v>
      </c>
    </row>
    <row r="64" spans="1:9" x14ac:dyDescent="0.25">
      <c r="A64" s="145" t="s">
        <v>338</v>
      </c>
      <c r="B64" s="145" t="s">
        <v>339</v>
      </c>
      <c r="C64" s="145" t="s">
        <v>667</v>
      </c>
      <c r="D64" s="146">
        <v>0.20194465220643201</v>
      </c>
      <c r="E64" t="s">
        <v>340</v>
      </c>
      <c r="F64" t="s">
        <v>341</v>
      </c>
      <c r="G64" t="s">
        <v>342</v>
      </c>
      <c r="H64" t="s">
        <v>343</v>
      </c>
    </row>
    <row r="65" spans="1:9" ht="43.5" x14ac:dyDescent="0.25">
      <c r="A65" s="145" t="s">
        <v>239</v>
      </c>
      <c r="B65" s="145" t="s">
        <v>240</v>
      </c>
      <c r="C65" s="145" t="s">
        <v>648</v>
      </c>
      <c r="D65" s="146">
        <v>0.2</v>
      </c>
      <c r="E65" t="s">
        <v>241</v>
      </c>
      <c r="F65" t="s">
        <v>242</v>
      </c>
      <c r="G65" t="s">
        <v>243</v>
      </c>
      <c r="H65" t="s">
        <v>244</v>
      </c>
    </row>
    <row r="66" spans="1:9" x14ac:dyDescent="0.25">
      <c r="A66" s="145" t="s">
        <v>411</v>
      </c>
      <c r="B66" s="145" t="s">
        <v>412</v>
      </c>
      <c r="C66" s="145" t="s">
        <v>685</v>
      </c>
      <c r="D66" s="146">
        <v>0.2</v>
      </c>
      <c r="E66" t="s">
        <v>413</v>
      </c>
    </row>
    <row r="67" spans="1:9" x14ac:dyDescent="0.25">
      <c r="A67" s="145" t="s">
        <v>344</v>
      </c>
      <c r="B67" s="145" t="s">
        <v>345</v>
      </c>
      <c r="C67" s="145" t="s">
        <v>668</v>
      </c>
      <c r="D67" s="146">
        <v>0.20007987220447301</v>
      </c>
      <c r="E67" t="s">
        <v>346</v>
      </c>
    </row>
    <row r="68" spans="1:9" x14ac:dyDescent="0.25">
      <c r="A68" s="145" t="s">
        <v>360</v>
      </c>
      <c r="B68" s="145" t="s">
        <v>361</v>
      </c>
      <c r="C68" s="145" t="s">
        <v>673</v>
      </c>
      <c r="D68" s="146">
        <v>0.2</v>
      </c>
      <c r="E68" t="s">
        <v>362</v>
      </c>
      <c r="F68" t="s">
        <v>363</v>
      </c>
      <c r="G68" t="s">
        <v>364</v>
      </c>
      <c r="H68" t="s">
        <v>365</v>
      </c>
      <c r="I68" t="s">
        <v>366</v>
      </c>
    </row>
    <row r="69" spans="1:9" x14ac:dyDescent="0.25">
      <c r="A69" s="145" t="s">
        <v>367</v>
      </c>
      <c r="B69" s="145" t="s">
        <v>368</v>
      </c>
      <c r="C69" s="145" t="s">
        <v>674</v>
      </c>
      <c r="D69" s="146">
        <v>0.2</v>
      </c>
      <c r="E69" t="s">
        <v>362</v>
      </c>
      <c r="F69" t="s">
        <v>363</v>
      </c>
      <c r="G69" t="s">
        <v>364</v>
      </c>
      <c r="H69" t="s">
        <v>365</v>
      </c>
      <c r="I69" t="s">
        <v>366</v>
      </c>
    </row>
    <row r="70" spans="1:9" x14ac:dyDescent="0.25">
      <c r="A70" s="145" t="s">
        <v>294</v>
      </c>
      <c r="B70" s="145" t="s">
        <v>295</v>
      </c>
      <c r="C70" s="145" t="s">
        <v>658</v>
      </c>
      <c r="D70" s="146">
        <v>0.2</v>
      </c>
      <c r="E70" t="s">
        <v>290</v>
      </c>
      <c r="F70" t="s">
        <v>291</v>
      </c>
      <c r="G70" t="s">
        <v>292</v>
      </c>
      <c r="H70" t="s">
        <v>293</v>
      </c>
    </row>
    <row r="71" spans="1:9" x14ac:dyDescent="0.25">
      <c r="A71" s="145" t="s">
        <v>288</v>
      </c>
      <c r="B71" s="145" t="s">
        <v>289</v>
      </c>
      <c r="C71" s="145" t="s">
        <v>657</v>
      </c>
      <c r="D71" s="146">
        <v>0.2</v>
      </c>
      <c r="E71" t="s">
        <v>290</v>
      </c>
      <c r="F71" t="s">
        <v>291</v>
      </c>
      <c r="G71" t="s">
        <v>292</v>
      </c>
      <c r="H71" t="s">
        <v>293</v>
      </c>
    </row>
    <row r="72" spans="1:9" x14ac:dyDescent="0.25">
      <c r="A72" s="145" t="s">
        <v>369</v>
      </c>
      <c r="B72" s="145" t="s">
        <v>370</v>
      </c>
      <c r="C72" s="145" t="s">
        <v>675</v>
      </c>
      <c r="D72" s="146">
        <v>0.20276822710041401</v>
      </c>
      <c r="E72" t="s">
        <v>371</v>
      </c>
    </row>
    <row r="73" spans="1:9" x14ac:dyDescent="0.25">
      <c r="A73" s="145" t="s">
        <v>331</v>
      </c>
      <c r="B73" s="145" t="s">
        <v>332</v>
      </c>
      <c r="C73" s="145" t="s">
        <v>666</v>
      </c>
      <c r="D73" s="146">
        <v>0.22</v>
      </c>
      <c r="E73" t="s">
        <v>333</v>
      </c>
      <c r="F73" t="s">
        <v>334</v>
      </c>
      <c r="G73" t="s">
        <v>335</v>
      </c>
      <c r="H73" t="s">
        <v>336</v>
      </c>
      <c r="I73" t="s">
        <v>337</v>
      </c>
    </row>
    <row r="74" spans="1:9" x14ac:dyDescent="0.25">
      <c r="A74" s="145" t="s">
        <v>258</v>
      </c>
      <c r="B74" s="145" t="s">
        <v>259</v>
      </c>
      <c r="C74" s="145" t="s">
        <v>651</v>
      </c>
      <c r="D74" s="146">
        <v>0.200222222222222</v>
      </c>
      <c r="E74" t="s">
        <v>260</v>
      </c>
      <c r="F74" t="s">
        <v>261</v>
      </c>
      <c r="G74" t="s">
        <v>262</v>
      </c>
      <c r="H74" t="s">
        <v>263</v>
      </c>
      <c r="I74" t="s">
        <v>264</v>
      </c>
    </row>
    <row r="75" spans="1:9" x14ac:dyDescent="0.25">
      <c r="A75" s="145" t="s">
        <v>358</v>
      </c>
      <c r="B75" s="145" t="s">
        <v>359</v>
      </c>
      <c r="C75" s="145" t="s">
        <v>672</v>
      </c>
      <c r="D75" s="146">
        <v>0.200010416666667</v>
      </c>
      <c r="E75" t="s">
        <v>260</v>
      </c>
      <c r="F75" t="s">
        <v>261</v>
      </c>
      <c r="G75" t="s">
        <v>262</v>
      </c>
      <c r="H75" t="s">
        <v>263</v>
      </c>
      <c r="I75" t="s">
        <v>264</v>
      </c>
    </row>
    <row r="76" spans="1:9" x14ac:dyDescent="0.25">
      <c r="A76" s="145" t="s">
        <v>347</v>
      </c>
      <c r="B76" s="145" t="s">
        <v>348</v>
      </c>
      <c r="C76" s="145" t="s">
        <v>669</v>
      </c>
      <c r="D76" s="146">
        <v>0.2</v>
      </c>
      <c r="E76" t="s">
        <v>349</v>
      </c>
      <c r="F76" t="s">
        <v>350</v>
      </c>
      <c r="G76" t="s">
        <v>351</v>
      </c>
      <c r="H76" t="s">
        <v>352</v>
      </c>
    </row>
    <row r="77" spans="1:9" ht="29" x14ac:dyDescent="0.25">
      <c r="A77" s="145" t="s">
        <v>353</v>
      </c>
      <c r="B77" s="145" t="s">
        <v>354</v>
      </c>
      <c r="C77" s="145" t="s">
        <v>670</v>
      </c>
      <c r="D77" s="146">
        <v>0.2</v>
      </c>
      <c r="E77" t="s">
        <v>349</v>
      </c>
      <c r="F77" t="s">
        <v>350</v>
      </c>
      <c r="G77" t="s">
        <v>351</v>
      </c>
      <c r="H77" t="s">
        <v>352</v>
      </c>
    </row>
    <row r="78" spans="1:9" x14ac:dyDescent="0.25">
      <c r="A78" s="145" t="s">
        <v>418</v>
      </c>
      <c r="B78" s="145" t="s">
        <v>419</v>
      </c>
      <c r="C78" s="145" t="s">
        <v>688</v>
      </c>
      <c r="D78" s="146">
        <v>0.20890533603915501</v>
      </c>
      <c r="E78" t="s">
        <v>397</v>
      </c>
      <c r="F78" t="s">
        <v>398</v>
      </c>
      <c r="G78" t="s">
        <v>399</v>
      </c>
    </row>
    <row r="79" spans="1:9" x14ac:dyDescent="0.25">
      <c r="A79" s="145" t="s">
        <v>395</v>
      </c>
      <c r="B79" s="145" t="s">
        <v>396</v>
      </c>
      <c r="C79" s="145" t="s">
        <v>681</v>
      </c>
      <c r="D79" s="146">
        <v>0.209172339473468</v>
      </c>
      <c r="E79" t="s">
        <v>397</v>
      </c>
      <c r="F79" t="s">
        <v>398</v>
      </c>
      <c r="G79" t="s">
        <v>399</v>
      </c>
    </row>
    <row r="80" spans="1:9" ht="29" x14ac:dyDescent="0.25">
      <c r="A80" s="145" t="s">
        <v>380</v>
      </c>
      <c r="B80" s="145" t="s">
        <v>381</v>
      </c>
      <c r="C80" s="145" t="s">
        <v>678</v>
      </c>
      <c r="D80" s="146">
        <v>0.21</v>
      </c>
      <c r="E80" t="s">
        <v>382</v>
      </c>
      <c r="F80" t="s">
        <v>383</v>
      </c>
      <c r="G80" t="s">
        <v>384</v>
      </c>
      <c r="H80" t="s">
        <v>385</v>
      </c>
      <c r="I80" t="s">
        <v>386</v>
      </c>
    </row>
    <row r="81" spans="1:9" x14ac:dyDescent="0.25">
      <c r="A81" s="145" t="s">
        <v>317</v>
      </c>
      <c r="B81" s="145" t="s">
        <v>318</v>
      </c>
      <c r="C81" s="145" t="s">
        <v>663</v>
      </c>
      <c r="D81" s="146">
        <v>0.2</v>
      </c>
      <c r="E81" t="s">
        <v>319</v>
      </c>
      <c r="F81" t="s">
        <v>320</v>
      </c>
      <c r="G81" t="s">
        <v>321</v>
      </c>
      <c r="H81" t="s">
        <v>322</v>
      </c>
    </row>
    <row r="82" spans="1:9" x14ac:dyDescent="0.25">
      <c r="A82" s="145" t="s">
        <v>409</v>
      </c>
      <c r="B82" s="145" t="s">
        <v>410</v>
      </c>
      <c r="C82" s="145" t="s">
        <v>684</v>
      </c>
      <c r="D82" s="146">
        <v>0.20001341561577701</v>
      </c>
      <c r="E82" t="s">
        <v>319</v>
      </c>
      <c r="F82" t="s">
        <v>320</v>
      </c>
      <c r="G82" t="s">
        <v>321</v>
      </c>
      <c r="H82" t="s">
        <v>322</v>
      </c>
    </row>
    <row r="83" spans="1:9" ht="29" x14ac:dyDescent="0.25">
      <c r="A83" s="145" t="s">
        <v>323</v>
      </c>
      <c r="B83" s="145" t="s">
        <v>324</v>
      </c>
      <c r="C83" s="145" t="s">
        <v>664</v>
      </c>
      <c r="D83" s="146">
        <v>0.2</v>
      </c>
      <c r="E83" t="s">
        <v>325</v>
      </c>
      <c r="F83" t="s">
        <v>326</v>
      </c>
      <c r="H83" t="s">
        <v>327</v>
      </c>
    </row>
    <row r="84" spans="1:9" ht="29" x14ac:dyDescent="0.25">
      <c r="A84" s="145" t="s">
        <v>448</v>
      </c>
      <c r="B84" s="145" t="s">
        <v>449</v>
      </c>
      <c r="C84" s="145" t="s">
        <v>697</v>
      </c>
      <c r="D84" s="146">
        <v>0.30392156862745101</v>
      </c>
      <c r="E84" t="s">
        <v>450</v>
      </c>
    </row>
    <row r="85" spans="1:9" ht="29" x14ac:dyDescent="0.25">
      <c r="A85" s="145" t="s">
        <v>443</v>
      </c>
      <c r="B85" s="145" t="s">
        <v>444</v>
      </c>
      <c r="C85" s="145" t="s">
        <v>695</v>
      </c>
      <c r="D85" s="146">
        <v>0.306506849315068</v>
      </c>
      <c r="E85" t="s">
        <v>408</v>
      </c>
    </row>
    <row r="86" spans="1:9" ht="29" x14ac:dyDescent="0.25">
      <c r="A86" s="145" t="s">
        <v>406</v>
      </c>
      <c r="B86" s="145" t="s">
        <v>407</v>
      </c>
      <c r="C86" s="145" t="s">
        <v>683</v>
      </c>
      <c r="D86" s="146">
        <v>0.306068601583113</v>
      </c>
      <c r="E86" t="s">
        <v>408</v>
      </c>
    </row>
    <row r="87" spans="1:9" ht="29" x14ac:dyDescent="0.25">
      <c r="A87" s="145" t="s">
        <v>437</v>
      </c>
      <c r="B87" s="145" t="s">
        <v>438</v>
      </c>
      <c r="C87" s="145" t="s">
        <v>693</v>
      </c>
      <c r="D87" s="146">
        <v>0.2</v>
      </c>
      <c r="E87" t="s">
        <v>439</v>
      </c>
    </row>
    <row r="88" spans="1:9" x14ac:dyDescent="0.25">
      <c r="A88" s="145" t="s">
        <v>377</v>
      </c>
      <c r="B88" s="145" t="s">
        <v>378</v>
      </c>
      <c r="C88" s="145" t="s">
        <v>677</v>
      </c>
      <c r="D88" s="146">
        <v>0.21</v>
      </c>
      <c r="E88" t="s">
        <v>379</v>
      </c>
    </row>
    <row r="89" spans="1:9" x14ac:dyDescent="0.25">
      <c r="A89" s="145" t="s">
        <v>400</v>
      </c>
      <c r="B89" s="145" t="s">
        <v>401</v>
      </c>
      <c r="C89" s="145" t="s">
        <v>682</v>
      </c>
      <c r="D89" s="146">
        <v>0.2</v>
      </c>
      <c r="E89" t="s">
        <v>402</v>
      </c>
      <c r="F89" t="s">
        <v>403</v>
      </c>
      <c r="G89" t="s">
        <v>404</v>
      </c>
      <c r="H89" t="s">
        <v>405</v>
      </c>
    </row>
    <row r="90" spans="1:9" x14ac:dyDescent="0.25">
      <c r="A90" s="145" t="s">
        <v>440</v>
      </c>
      <c r="B90" s="145" t="s">
        <v>441</v>
      </c>
      <c r="C90" s="145" t="s">
        <v>694</v>
      </c>
      <c r="D90" s="146">
        <v>0.29995500674898801</v>
      </c>
      <c r="E90" t="s">
        <v>442</v>
      </c>
    </row>
    <row r="91" spans="1:9" ht="29" x14ac:dyDescent="0.25">
      <c r="A91" s="145" t="s">
        <v>387</v>
      </c>
      <c r="B91" s="145" t="s">
        <v>388</v>
      </c>
      <c r="C91" s="145" t="s">
        <v>679</v>
      </c>
      <c r="D91" s="146">
        <v>0.2</v>
      </c>
      <c r="E91" t="s">
        <v>389</v>
      </c>
      <c r="F91" t="s">
        <v>390</v>
      </c>
      <c r="G91" t="s">
        <v>391</v>
      </c>
      <c r="H91" t="s">
        <v>392</v>
      </c>
    </row>
    <row r="92" spans="1:9" x14ac:dyDescent="0.25">
      <c r="A92" s="145" t="s">
        <v>273</v>
      </c>
      <c r="B92" s="145" t="s">
        <v>274</v>
      </c>
      <c r="C92" s="145" t="s">
        <v>654</v>
      </c>
      <c r="D92" s="146">
        <v>0.2</v>
      </c>
      <c r="E92" t="s">
        <v>275</v>
      </c>
      <c r="F92" t="s">
        <v>276</v>
      </c>
      <c r="G92" t="s">
        <v>277</v>
      </c>
      <c r="H92" t="s">
        <v>278</v>
      </c>
    </row>
    <row r="93" spans="1:9" x14ac:dyDescent="0.25">
      <c r="A93" s="145" t="s">
        <v>296</v>
      </c>
      <c r="B93" s="145" t="s">
        <v>297</v>
      </c>
      <c r="C93" s="145" t="s">
        <v>659</v>
      </c>
      <c r="D93" s="146">
        <v>0.2</v>
      </c>
      <c r="E93" t="s">
        <v>298</v>
      </c>
      <c r="F93" t="s">
        <v>299</v>
      </c>
      <c r="G93" t="s">
        <v>300</v>
      </c>
      <c r="H93" t="s">
        <v>301</v>
      </c>
    </row>
    <row r="94" spans="1:9" x14ac:dyDescent="0.25">
      <c r="A94" s="145" t="s">
        <v>302</v>
      </c>
      <c r="B94" s="145" t="s">
        <v>303</v>
      </c>
      <c r="C94" s="145" t="s">
        <v>660</v>
      </c>
      <c r="D94" s="146">
        <v>0.2</v>
      </c>
      <c r="E94" t="s">
        <v>304</v>
      </c>
      <c r="F94" t="s">
        <v>305</v>
      </c>
      <c r="G94" t="s">
        <v>306</v>
      </c>
      <c r="H94" t="s">
        <v>307</v>
      </c>
      <c r="I94" t="s">
        <v>308</v>
      </c>
    </row>
    <row r="95" spans="1:9" x14ac:dyDescent="0.25">
      <c r="A95" s="145" t="s">
        <v>372</v>
      </c>
      <c r="B95" s="145" t="s">
        <v>373</v>
      </c>
      <c r="C95" s="145" t="s">
        <v>676</v>
      </c>
      <c r="D95" s="146">
        <v>0.2</v>
      </c>
      <c r="E95" t="s">
        <v>374</v>
      </c>
      <c r="F95" t="s">
        <v>375</v>
      </c>
      <c r="G95" t="s">
        <v>376</v>
      </c>
    </row>
    <row r="96" spans="1:9" x14ac:dyDescent="0.25">
      <c r="A96" s="145" t="s">
        <v>245</v>
      </c>
      <c r="B96" s="145" t="s">
        <v>246</v>
      </c>
      <c r="C96" s="145" t="s">
        <v>649</v>
      </c>
      <c r="D96" s="146">
        <v>0.2</v>
      </c>
      <c r="E96" t="s">
        <v>247</v>
      </c>
      <c r="F96" t="s">
        <v>248</v>
      </c>
      <c r="G96" t="s">
        <v>249</v>
      </c>
      <c r="H96" t="s">
        <v>250</v>
      </c>
    </row>
    <row r="97" spans="1:9" ht="29" x14ac:dyDescent="0.25">
      <c r="A97" s="145" t="s">
        <v>355</v>
      </c>
      <c r="B97" s="145" t="s">
        <v>356</v>
      </c>
      <c r="C97" s="145" t="s">
        <v>671</v>
      </c>
      <c r="D97" s="146">
        <v>0.2</v>
      </c>
      <c r="E97" t="s">
        <v>357</v>
      </c>
    </row>
    <row r="98" spans="1:9" x14ac:dyDescent="0.25">
      <c r="A98" s="145" t="s">
        <v>232</v>
      </c>
      <c r="B98" s="145" t="s">
        <v>233</v>
      </c>
      <c r="C98" s="145" t="s">
        <v>647</v>
      </c>
      <c r="D98" s="146">
        <v>0.20050000000000001</v>
      </c>
      <c r="E98" t="s">
        <v>234</v>
      </c>
      <c r="F98" t="s">
        <v>235</v>
      </c>
      <c r="G98" t="s">
        <v>236</v>
      </c>
      <c r="H98" t="s">
        <v>237</v>
      </c>
      <c r="I98" t="s">
        <v>238</v>
      </c>
    </row>
    <row r="99" spans="1:9" x14ac:dyDescent="0.25">
      <c r="A99" s="145" t="s">
        <v>265</v>
      </c>
      <c r="B99" s="145" t="s">
        <v>266</v>
      </c>
      <c r="C99" s="145" t="s">
        <v>652</v>
      </c>
      <c r="D99" s="146">
        <v>0.2</v>
      </c>
      <c r="E99" t="s">
        <v>267</v>
      </c>
      <c r="F99" t="s">
        <v>268</v>
      </c>
      <c r="G99" t="s">
        <v>269</v>
      </c>
    </row>
    <row r="100" spans="1:9" x14ac:dyDescent="0.25">
      <c r="A100" s="145" t="s">
        <v>451</v>
      </c>
      <c r="B100" s="145" t="s">
        <v>452</v>
      </c>
      <c r="C100" s="145" t="s">
        <v>698</v>
      </c>
      <c r="D100" s="146">
        <v>0.8</v>
      </c>
      <c r="E100" t="s">
        <v>453</v>
      </c>
    </row>
    <row r="101" spans="1:9" x14ac:dyDescent="0.25">
      <c r="A101" s="145" t="s">
        <v>420</v>
      </c>
      <c r="B101" s="145" t="s">
        <v>421</v>
      </c>
      <c r="C101" s="145" t="s">
        <v>689</v>
      </c>
      <c r="D101" s="146">
        <v>0.2</v>
      </c>
      <c r="E101" t="s">
        <v>422</v>
      </c>
      <c r="F101" t="s">
        <v>423</v>
      </c>
      <c r="G101" t="s">
        <v>424</v>
      </c>
    </row>
    <row r="102" spans="1:9" ht="29" x14ac:dyDescent="0.25">
      <c r="A102" s="145" t="s">
        <v>309</v>
      </c>
      <c r="B102" s="145" t="s">
        <v>310</v>
      </c>
      <c r="C102" s="145" t="s">
        <v>661</v>
      </c>
      <c r="D102" s="146">
        <v>0.2</v>
      </c>
      <c r="E102" t="s">
        <v>311</v>
      </c>
      <c r="F102" t="s">
        <v>312</v>
      </c>
      <c r="G102" t="s">
        <v>313</v>
      </c>
    </row>
    <row r="103" spans="1:9" ht="43.5" x14ac:dyDescent="0.25">
      <c r="A103" s="145" t="s">
        <v>428</v>
      </c>
      <c r="B103" s="145" t="s">
        <v>429</v>
      </c>
      <c r="C103" s="145" t="s">
        <v>691</v>
      </c>
      <c r="D103" s="146">
        <v>0.2</v>
      </c>
      <c r="E103" t="s">
        <v>430</v>
      </c>
    </row>
    <row r="104" spans="1:9" ht="29" x14ac:dyDescent="0.25">
      <c r="A104" s="145" t="s">
        <v>314</v>
      </c>
      <c r="B104" s="145" t="s">
        <v>315</v>
      </c>
      <c r="C104" s="145" t="s">
        <v>662</v>
      </c>
      <c r="D104" s="146">
        <v>0.2</v>
      </c>
      <c r="E104" t="s">
        <v>316</v>
      </c>
    </row>
    <row r="105" spans="1:9" x14ac:dyDescent="0.25">
      <c r="A105" s="145" t="s">
        <v>279</v>
      </c>
      <c r="B105" s="145" t="s">
        <v>280</v>
      </c>
      <c r="C105" s="145" t="s">
        <v>655</v>
      </c>
      <c r="D105" s="146">
        <v>0.20000177146195799</v>
      </c>
      <c r="E105" t="s">
        <v>281</v>
      </c>
    </row>
    <row r="106" spans="1:9" x14ac:dyDescent="0.25">
      <c r="A106" s="145" t="s">
        <v>393</v>
      </c>
      <c r="B106" s="145" t="s">
        <v>394</v>
      </c>
      <c r="C106" s="145" t="s">
        <v>680</v>
      </c>
      <c r="D106" s="146">
        <v>0.20016762887058201</v>
      </c>
      <c r="E106" t="s">
        <v>281</v>
      </c>
    </row>
    <row r="107" spans="1:9" x14ac:dyDescent="0.25">
      <c r="A107" s="145" t="s">
        <v>270</v>
      </c>
      <c r="B107" s="145" t="s">
        <v>271</v>
      </c>
      <c r="C107" s="145" t="s">
        <v>653</v>
      </c>
      <c r="D107" s="146">
        <v>0.50486837360259695</v>
      </c>
      <c r="E107" t="s">
        <v>272</v>
      </c>
    </row>
    <row r="108" spans="1:9" x14ac:dyDescent="0.25">
      <c r="A108" s="145" t="s">
        <v>251</v>
      </c>
      <c r="B108" s="145" t="s">
        <v>252</v>
      </c>
      <c r="C108" s="145" t="s">
        <v>650</v>
      </c>
      <c r="D108" s="146">
        <v>0.2</v>
      </c>
      <c r="E108" t="s">
        <v>253</v>
      </c>
      <c r="F108" t="s">
        <v>254</v>
      </c>
      <c r="G108" t="s">
        <v>255</v>
      </c>
      <c r="H108" t="s">
        <v>256</v>
      </c>
      <c r="I108" t="s">
        <v>257</v>
      </c>
    </row>
    <row r="109" spans="1:9" x14ac:dyDescent="0.25">
      <c r="A109" s="145" t="s">
        <v>416</v>
      </c>
      <c r="B109" s="145" t="s">
        <v>417</v>
      </c>
      <c r="C109" s="145" t="s">
        <v>687</v>
      </c>
      <c r="D109" s="146">
        <v>0.202247191011236</v>
      </c>
      <c r="E109" t="s">
        <v>330</v>
      </c>
    </row>
    <row r="110" spans="1:9" x14ac:dyDescent="0.25">
      <c r="A110" s="145" t="s">
        <v>328</v>
      </c>
      <c r="B110" s="145" t="s">
        <v>329</v>
      </c>
      <c r="C110" s="145" t="s">
        <v>665</v>
      </c>
      <c r="D110" s="146">
        <v>0.201086956521739</v>
      </c>
      <c r="E110" t="s">
        <v>330</v>
      </c>
    </row>
    <row r="111" spans="1:9" x14ac:dyDescent="0.25">
      <c r="A111" s="145" t="s">
        <v>445</v>
      </c>
      <c r="B111" s="145" t="s">
        <v>446</v>
      </c>
      <c r="C111" s="145" t="s">
        <v>696</v>
      </c>
      <c r="D111" s="146">
        <v>0.5</v>
      </c>
      <c r="E111" t="s">
        <v>447</v>
      </c>
    </row>
    <row r="112" spans="1:9" x14ac:dyDescent="0.25">
      <c r="A112" s="145" t="s">
        <v>431</v>
      </c>
      <c r="B112" s="145" t="s">
        <v>432</v>
      </c>
      <c r="C112" s="145" t="s">
        <v>692</v>
      </c>
      <c r="D112" s="146">
        <v>0.2</v>
      </c>
      <c r="E112" t="s">
        <v>433</v>
      </c>
      <c r="F112" t="s">
        <v>434</v>
      </c>
      <c r="G112" t="s">
        <v>435</v>
      </c>
      <c r="H112" t="s">
        <v>436</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4"/>
  <dimension ref="A1:Y37"/>
  <sheetViews>
    <sheetView workbookViewId="0">
      <selection activeCell="E16" sqref="E16"/>
    </sheetView>
  </sheetViews>
  <sheetFormatPr defaultRowHeight="12.5" x14ac:dyDescent="0.25"/>
  <cols>
    <col min="1" max="2" width="13" customWidth="1"/>
    <col min="3" max="3" width="16.54296875" customWidth="1"/>
    <col min="4" max="4" width="20.7265625" customWidth="1"/>
    <col min="5" max="5" width="21.54296875" customWidth="1"/>
    <col min="6" max="6" width="22.1796875" customWidth="1"/>
    <col min="10" max="10" width="24.7265625" customWidth="1"/>
  </cols>
  <sheetData>
    <row r="1" spans="1:25" ht="13" x14ac:dyDescent="0.3">
      <c r="A1" s="12" t="s">
        <v>134</v>
      </c>
      <c r="B1" s="12"/>
      <c r="C1" s="12" t="s">
        <v>135</v>
      </c>
      <c r="D1" s="13" t="s">
        <v>136</v>
      </c>
      <c r="E1" s="13" t="s">
        <v>137</v>
      </c>
      <c r="F1" s="13" t="s">
        <v>138</v>
      </c>
      <c r="G1" s="14"/>
      <c r="H1" s="14" t="s">
        <v>139</v>
      </c>
      <c r="I1" s="14"/>
      <c r="J1" s="13" t="s">
        <v>140</v>
      </c>
      <c r="K1" s="14"/>
      <c r="L1" s="14" t="s">
        <v>141</v>
      </c>
      <c r="M1" s="14"/>
      <c r="N1" s="14"/>
      <c r="O1" s="14"/>
      <c r="P1" s="14"/>
      <c r="Q1" s="14"/>
      <c r="R1" s="14"/>
      <c r="S1" s="14"/>
      <c r="T1" s="14"/>
      <c r="U1" s="14"/>
      <c r="V1" s="14"/>
      <c r="W1" s="14"/>
      <c r="X1" s="14"/>
      <c r="Y1" s="14"/>
    </row>
    <row r="2" spans="1:25" x14ac:dyDescent="0.25">
      <c r="A2" s="10" t="s">
        <v>142</v>
      </c>
      <c r="B2" s="10"/>
      <c r="C2" t="s">
        <v>32</v>
      </c>
      <c r="D2" t="s">
        <v>32</v>
      </c>
      <c r="E2" t="s">
        <v>49</v>
      </c>
      <c r="F2" t="s">
        <v>32</v>
      </c>
      <c r="H2" t="s">
        <v>143</v>
      </c>
      <c r="J2" t="s">
        <v>144</v>
      </c>
      <c r="L2" t="s">
        <v>145</v>
      </c>
    </row>
    <row r="3" spans="1:25" x14ac:dyDescent="0.25">
      <c r="A3" s="10" t="s">
        <v>146</v>
      </c>
      <c r="B3" s="10"/>
      <c r="C3" t="s">
        <v>55</v>
      </c>
      <c r="D3" t="s">
        <v>55</v>
      </c>
      <c r="E3" t="s">
        <v>46</v>
      </c>
      <c r="F3" t="s">
        <v>48</v>
      </c>
      <c r="H3" t="s">
        <v>147</v>
      </c>
      <c r="J3" t="s">
        <v>148</v>
      </c>
      <c r="L3" t="s">
        <v>149</v>
      </c>
    </row>
    <row r="4" spans="1:25" x14ac:dyDescent="0.25">
      <c r="A4" s="11" t="s">
        <v>150</v>
      </c>
      <c r="B4" s="11"/>
      <c r="C4" t="s">
        <v>58</v>
      </c>
      <c r="D4" t="s">
        <v>58</v>
      </c>
      <c r="E4" t="s">
        <v>32</v>
      </c>
      <c r="F4" t="s">
        <v>44</v>
      </c>
      <c r="H4" t="s">
        <v>151</v>
      </c>
      <c r="J4" t="s">
        <v>152</v>
      </c>
      <c r="L4" t="s">
        <v>153</v>
      </c>
    </row>
    <row r="5" spans="1:25" x14ac:dyDescent="0.25">
      <c r="A5" t="s">
        <v>154</v>
      </c>
      <c r="C5" t="s">
        <v>33</v>
      </c>
      <c r="D5" t="s">
        <v>34</v>
      </c>
      <c r="E5" t="s">
        <v>41</v>
      </c>
      <c r="F5" s="7"/>
      <c r="H5" t="s">
        <v>155</v>
      </c>
      <c r="J5" t="s">
        <v>156</v>
      </c>
      <c r="L5" t="s">
        <v>157</v>
      </c>
    </row>
    <row r="6" spans="1:25" x14ac:dyDescent="0.25">
      <c r="A6" t="s">
        <v>158</v>
      </c>
      <c r="C6" t="s">
        <v>57</v>
      </c>
      <c r="D6" t="s">
        <v>37</v>
      </c>
      <c r="E6" t="s">
        <v>55</v>
      </c>
      <c r="F6" s="7"/>
      <c r="J6" t="s">
        <v>159</v>
      </c>
      <c r="L6" t="s">
        <v>160</v>
      </c>
    </row>
    <row r="7" spans="1:25" x14ac:dyDescent="0.25">
      <c r="A7" t="s">
        <v>161</v>
      </c>
      <c r="D7" t="s">
        <v>39</v>
      </c>
      <c r="E7" t="s">
        <v>58</v>
      </c>
      <c r="F7" s="7"/>
      <c r="J7" t="s">
        <v>162</v>
      </c>
      <c r="L7" t="s">
        <v>163</v>
      </c>
    </row>
    <row r="8" spans="1:25" x14ac:dyDescent="0.25">
      <c r="A8" t="s">
        <v>164</v>
      </c>
      <c r="D8" t="s">
        <v>57</v>
      </c>
      <c r="E8" t="s">
        <v>50</v>
      </c>
      <c r="F8" s="7"/>
      <c r="J8" t="s">
        <v>165</v>
      </c>
      <c r="L8" t="s">
        <v>166</v>
      </c>
    </row>
    <row r="9" spans="1:25" x14ac:dyDescent="0.25">
      <c r="A9" t="s">
        <v>167</v>
      </c>
      <c r="D9" s="7"/>
      <c r="E9" t="s">
        <v>53</v>
      </c>
      <c r="F9" s="7"/>
      <c r="J9" t="s">
        <v>168</v>
      </c>
      <c r="L9" t="s">
        <v>169</v>
      </c>
    </row>
    <row r="10" spans="1:25" x14ac:dyDescent="0.25">
      <c r="A10" t="s">
        <v>170</v>
      </c>
      <c r="D10" s="7"/>
      <c r="E10" t="s">
        <v>57</v>
      </c>
      <c r="F10" s="7"/>
      <c r="J10" t="s">
        <v>171</v>
      </c>
      <c r="L10" t="s">
        <v>172</v>
      </c>
    </row>
    <row r="11" spans="1:25" x14ac:dyDescent="0.25">
      <c r="A11" t="s">
        <v>173</v>
      </c>
      <c r="J11" t="s">
        <v>174</v>
      </c>
      <c r="L11" t="s">
        <v>175</v>
      </c>
    </row>
    <row r="12" spans="1:25" x14ac:dyDescent="0.25">
      <c r="A12" t="s">
        <v>176</v>
      </c>
      <c r="J12" t="s">
        <v>177</v>
      </c>
      <c r="L12" t="s">
        <v>178</v>
      </c>
    </row>
    <row r="13" spans="1:25" x14ac:dyDescent="0.25">
      <c r="A13" t="s">
        <v>179</v>
      </c>
      <c r="J13" t="s">
        <v>180</v>
      </c>
      <c r="L13" t="s">
        <v>181</v>
      </c>
    </row>
    <row r="14" spans="1:25" x14ac:dyDescent="0.25">
      <c r="A14" t="s">
        <v>182</v>
      </c>
      <c r="J14" t="s">
        <v>183</v>
      </c>
      <c r="L14" t="s">
        <v>184</v>
      </c>
    </row>
    <row r="15" spans="1:25" x14ac:dyDescent="0.25">
      <c r="A15" t="s">
        <v>185</v>
      </c>
      <c r="J15" t="s">
        <v>186</v>
      </c>
      <c r="L15" t="s">
        <v>187</v>
      </c>
    </row>
    <row r="16" spans="1:25" x14ac:dyDescent="0.25">
      <c r="A16" t="s">
        <v>188</v>
      </c>
      <c r="J16" t="s">
        <v>189</v>
      </c>
      <c r="L16" t="s">
        <v>190</v>
      </c>
    </row>
    <row r="17" spans="1:12" x14ac:dyDescent="0.25">
      <c r="A17" t="s">
        <v>191</v>
      </c>
      <c r="J17" t="s">
        <v>192</v>
      </c>
      <c r="L17" t="s">
        <v>193</v>
      </c>
    </row>
    <row r="18" spans="1:12" x14ac:dyDescent="0.25">
      <c r="A18" t="s">
        <v>194</v>
      </c>
      <c r="J18" t="s">
        <v>195</v>
      </c>
      <c r="L18" t="s">
        <v>196</v>
      </c>
    </row>
    <row r="19" spans="1:12" x14ac:dyDescent="0.25">
      <c r="A19" t="s">
        <v>197</v>
      </c>
      <c r="J19" t="s">
        <v>198</v>
      </c>
      <c r="L19" t="s">
        <v>199</v>
      </c>
    </row>
    <row r="20" spans="1:12" x14ac:dyDescent="0.25">
      <c r="A20" t="s">
        <v>200</v>
      </c>
      <c r="J20" t="s">
        <v>201</v>
      </c>
      <c r="L20" t="s">
        <v>155</v>
      </c>
    </row>
    <row r="21" spans="1:12" x14ac:dyDescent="0.25">
      <c r="A21" t="s">
        <v>202</v>
      </c>
      <c r="J21" t="s">
        <v>155</v>
      </c>
    </row>
    <row r="22" spans="1:12" x14ac:dyDescent="0.25">
      <c r="A22" t="s">
        <v>203</v>
      </c>
    </row>
    <row r="23" spans="1:12" x14ac:dyDescent="0.25">
      <c r="A23" t="s">
        <v>204</v>
      </c>
    </row>
    <row r="24" spans="1:12" x14ac:dyDescent="0.25">
      <c r="A24" t="s">
        <v>205</v>
      </c>
    </row>
    <row r="25" spans="1:12" x14ac:dyDescent="0.25">
      <c r="A25" t="s">
        <v>206</v>
      </c>
    </row>
    <row r="26" spans="1:12" x14ac:dyDescent="0.25">
      <c r="A26" t="s">
        <v>207</v>
      </c>
    </row>
    <row r="27" spans="1:12" x14ac:dyDescent="0.25">
      <c r="A27" t="s">
        <v>208</v>
      </c>
    </row>
    <row r="28" spans="1:12" x14ac:dyDescent="0.25">
      <c r="A28" t="s">
        <v>209</v>
      </c>
    </row>
    <row r="29" spans="1:12" x14ac:dyDescent="0.25">
      <c r="A29" t="s">
        <v>210</v>
      </c>
    </row>
    <row r="30" spans="1:12" x14ac:dyDescent="0.25">
      <c r="A30" t="s">
        <v>211</v>
      </c>
    </row>
    <row r="31" spans="1:12" x14ac:dyDescent="0.25">
      <c r="A31" t="s">
        <v>212</v>
      </c>
    </row>
    <row r="32" spans="1:12"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sheetData>
  <sortState xmlns:xlrd2="http://schemas.microsoft.com/office/spreadsheetml/2017/richdata2" ref="W3:W35">
    <sortCondition ref="W3:W35"/>
  </sortState>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812fa5-6c91-4296-bcf5-3b4f2cc63298">
      <UserInfo>
        <DisplayName>De Francesco Chiara</DisplayName>
        <AccountId>10</AccountId>
        <AccountType/>
      </UserInfo>
      <UserInfo>
        <DisplayName>Corciulo Antonella</DisplayName>
        <AccountId>11</AccountId>
        <AccountType/>
      </UserInfo>
      <UserInfo>
        <DisplayName>Russo Serafina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AA5920D354F84AA6E2252D0E1B8BE7" ma:contentTypeVersion="6" ma:contentTypeDescription="Creare un nuovo documento." ma:contentTypeScope="" ma:versionID="44f39e20af750ae572282e5c316fd619">
  <xsd:schema xmlns:xsd="http://www.w3.org/2001/XMLSchema" xmlns:xs="http://www.w3.org/2001/XMLSchema" xmlns:p="http://schemas.microsoft.com/office/2006/metadata/properties" xmlns:ns2="d2bd9310-c66f-4eb3-bfa7-e2b2dd0b79c9" xmlns:ns3="b4812fa5-6c91-4296-bcf5-3b4f2cc63298" targetNamespace="http://schemas.microsoft.com/office/2006/metadata/properties" ma:root="true" ma:fieldsID="83952d7e85427b194db058320ee21df4" ns2:_="" ns3:_="">
    <xsd:import namespace="d2bd9310-c66f-4eb3-bfa7-e2b2dd0b79c9"/>
    <xsd:import namespace="b4812fa5-6c91-4296-bcf5-3b4f2cc632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d9310-c66f-4eb3-bfa7-e2b2dd0b7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2fa5-6c91-4296-bcf5-3b4f2cc63298"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5AFFB-35C7-4BAE-AE39-287A680ACDE8}">
  <ds:schemaRefs>
    <ds:schemaRef ds:uri="http://schemas.microsoft.com/office/2006/documentManagement/types"/>
    <ds:schemaRef ds:uri="http://schemas.openxmlformats.org/package/2006/metadata/core-properties"/>
    <ds:schemaRef ds:uri="http://www.w3.org/XML/1998/namespace"/>
    <ds:schemaRef ds:uri="http://purl.org/dc/elements/1.1/"/>
    <ds:schemaRef ds:uri="d2bd9310-c66f-4eb3-bfa7-e2b2dd0b79c9"/>
    <ds:schemaRef ds:uri="http://purl.org/dc/terms/"/>
    <ds:schemaRef ds:uri="b4812fa5-6c91-4296-bcf5-3b4f2cc63298"/>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BB02A35-D248-46C5-BD00-F32BF8168A11}">
  <ds:schemaRefs>
    <ds:schemaRef ds:uri="http://schemas.microsoft.com/sharepoint/v3/contenttype/forms"/>
  </ds:schemaRefs>
</ds:datastoreItem>
</file>

<file path=customXml/itemProps3.xml><?xml version="1.0" encoding="utf-8"?>
<ds:datastoreItem xmlns:ds="http://schemas.openxmlformats.org/officeDocument/2006/customXml" ds:itemID="{FDD548D5-B0F9-4B62-B6B3-E705C0475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d9310-c66f-4eb3-bfa7-e2b2dd0b79c9"/>
    <ds:schemaRef ds:uri="b4812fa5-6c91-4296-bcf5-3b4f2cc63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Istruzioni per la compilazione</vt:lpstr>
      <vt:lpstr>Anagrafica</vt:lpstr>
      <vt:lpstr>Riepilogo</vt:lpstr>
      <vt:lpstr>Personale dipendente-Elenco</vt:lpstr>
      <vt:lpstr>Personale dipendente-Costi</vt:lpstr>
      <vt:lpstr>Personale esterno-Elenco</vt:lpstr>
      <vt:lpstr>Personale esterno-Costi</vt:lpstr>
      <vt:lpstr>Fornitori-Elenco</vt:lpstr>
      <vt:lpstr>Fornitori-Costi</vt:lpstr>
      <vt:lpstr>Cespiti - Elenco</vt:lpstr>
      <vt:lpstr>Cespiti - Costi</vt:lpstr>
      <vt:lpstr>Costi</vt:lpstr>
      <vt:lpstr>Dati</vt:lpstr>
      <vt:lpstr>Elenchi</vt:lpstr>
      <vt:lpstr>Capofila</vt:lpstr>
      <vt:lpstr>CodiceProgetto</vt:lpstr>
      <vt:lpstr>Comp1</vt:lpstr>
      <vt:lpstr>Comp2</vt:lpstr>
      <vt:lpstr>Comp3</vt:lpstr>
      <vt:lpstr>Comp4</vt:lpstr>
      <vt:lpstr>Componenti</vt:lpstr>
      <vt:lpstr>IVACapofila</vt:lpstr>
      <vt:lpstr>IVAComp1</vt:lpstr>
      <vt:lpstr>IVAComp2</vt:lpstr>
      <vt:lpstr>IVAComp3</vt:lpstr>
      <vt:lpstr>IVAComp4</vt:lpstr>
      <vt:lpstr>MeseAnno</vt:lpstr>
      <vt:lpstr>QDatiPerRendiconto</vt:lpstr>
      <vt:lpstr>StrumentiPagamento</vt:lpstr>
      <vt:lpstr>TitoliDiSpesa</vt:lpstr>
      <vt:lpstr>VociAmmortamenti</vt:lpstr>
      <vt:lpstr>VociDipendenti</vt:lpstr>
      <vt:lpstr>VociImpegno</vt:lpstr>
      <vt:lpstr>VociPersFisiche</vt:lpstr>
      <vt:lpstr>VociPersGiuridiche</vt:lpstr>
    </vt:vector>
  </TitlesOfParts>
  <Manager/>
  <Company>INVITALIA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Reca Giuseppe</dc:creator>
  <cp:keywords/>
  <dc:description/>
  <cp:lastModifiedBy>De Francesco Chiara</cp:lastModifiedBy>
  <cp:revision/>
  <cp:lastPrinted>2024-07-01T12:33:10Z</cp:lastPrinted>
  <dcterms:created xsi:type="dcterms:W3CDTF">2023-02-20T16:33:59Z</dcterms:created>
  <dcterms:modified xsi:type="dcterms:W3CDTF">2024-12-20T10:06:37Z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0x0101000DAA5920D354F84AA6E2252D0E1B8BE7</vt:lpwstr>
  </property>
  <property fmtid="{D5CDD505-2E9C-101B-9397-08002B2CF9AE}" pid="3" name="MediaServiceImageTags">
    <vt:lpwstr/>
  </property>
</Properties>
</file>